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ctrlProps/ctrlProp4.xml" ContentType="application/vnd.ms-excel.controlproperties+xml"/>
  <Override PartName="/xl/ctrlProps/ctrlProp3.xml" ContentType="application/vnd.ms-excel.controlproperties+xml"/>
  <Override PartName="/xl/charts/colors1.xml" ContentType="application/vnd.ms-office.chartcolorstyle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hidePivotFieldList="1"/>
  <workbookProtection lockStructure="1"/>
  <bookViews>
    <workbookView xWindow="0" yWindow="0" windowWidth="14775" windowHeight="11280"/>
  </bookViews>
  <sheets>
    <sheet name="Дашборд" sheetId="2" r:id="rId1"/>
    <sheet name="Обработка0" sheetId="3" state="hidden" r:id="rId2"/>
    <sheet name="Данные" sheetId="4" state="hidden" r:id="rId3"/>
    <sheet name="данные2" sheetId="5" state="hidden" r:id="rId4"/>
    <sheet name="обработка2" sheetId="6" state="hidden" r:id="rId5"/>
    <sheet name="обработка" sheetId="7" state="hidden" r:id="rId6"/>
    <sheet name="данные3" sheetId="8" state="hidden" r:id="rId7"/>
    <sheet name="обработка3" sheetId="9" state="hidden" r:id="rId8"/>
    <sheet name="обработка 4" sheetId="10" state="hidden" r:id="rId9"/>
  </sheets>
  <definedNames>
    <definedName name="_xlnm.Print_Area" localSheetId="0">Дашборд!$A$1:$R$61</definedName>
  </definedNames>
  <calcPr calcId="152511"/>
</workbook>
</file>

<file path=xl/calcChain.xml><?xml version="1.0" encoding="utf-8"?>
<calcChain xmlns="http://schemas.openxmlformats.org/spreadsheetml/2006/main">
  <c r="N55" i="2"/>
  <c r="B1" i="10" l="1"/>
  <c r="B3" s="1"/>
  <c r="S2" i="4"/>
  <c r="R2"/>
  <c r="N51" i="2"/>
  <c r="N49"/>
  <c r="N47"/>
  <c r="H59"/>
  <c r="H57"/>
  <c r="H55"/>
  <c r="H53"/>
  <c r="H51"/>
  <c r="H49"/>
  <c r="H47"/>
  <c r="B59"/>
  <c r="B57"/>
  <c r="B55"/>
  <c r="B53"/>
  <c r="B51"/>
  <c r="B49"/>
  <c r="B2" i="10" l="1"/>
  <c r="B4"/>
  <c r="B1" i="9"/>
  <c r="B18" l="1"/>
  <c r="B19"/>
  <c r="O55" i="2" s="1"/>
  <c r="B2" i="9"/>
  <c r="B3"/>
  <c r="B13"/>
  <c r="B12"/>
  <c r="B11"/>
  <c r="B5"/>
  <c r="B10"/>
  <c r="B16"/>
  <c r="B15"/>
  <c r="B9"/>
  <c r="B8"/>
  <c r="B7"/>
  <c r="B6"/>
  <c r="B17"/>
  <c r="B4"/>
  <c r="B14"/>
  <c r="I57" i="2" s="1"/>
  <c r="B1" i="3"/>
  <c r="B12" s="1"/>
  <c r="B20" i="9" l="1"/>
  <c r="B1" i="7"/>
  <c r="B2" s="1"/>
  <c r="B13" i="5"/>
  <c r="C13" l="1"/>
  <c r="D13"/>
  <c r="N3" i="4"/>
  <c r="S3" s="1"/>
  <c r="N4"/>
  <c r="S4" s="1"/>
  <c r="N2"/>
  <c r="B47" i="2" l="1"/>
  <c r="I55" l="1"/>
  <c r="I53" l="1"/>
  <c r="I59"/>
  <c r="O47"/>
  <c r="C53"/>
  <c r="O49"/>
  <c r="C55"/>
  <c r="C57"/>
  <c r="O51"/>
  <c r="C59"/>
  <c r="I47"/>
  <c r="I49"/>
  <c r="I51"/>
  <c r="B14" i="3"/>
  <c r="D1" i="2" s="1"/>
  <c r="B1" i="6"/>
  <c r="B4" i="7"/>
  <c r="D17" i="5"/>
  <c r="C17"/>
  <c r="B17"/>
  <c r="B3" i="6" l="1"/>
  <c r="B2"/>
  <c r="C47" i="2"/>
  <c r="D45"/>
  <c r="B13" i="3"/>
  <c r="B19"/>
  <c r="J26" i="2" s="1"/>
  <c r="B11" i="3"/>
  <c r="B2"/>
  <c r="B10"/>
  <c r="B17"/>
  <c r="C49" i="2"/>
  <c r="C51"/>
  <c r="B3" i="7"/>
  <c r="B4" i="6"/>
  <c r="B18" i="3" l="1"/>
  <c r="J1" i="2" s="1"/>
  <c r="R3" i="4"/>
  <c r="R4"/>
  <c r="E8"/>
  <c r="E7"/>
  <c r="E9"/>
  <c r="B6" i="3" l="1"/>
  <c r="B15"/>
  <c r="B3"/>
  <c r="B16"/>
  <c r="B7"/>
  <c r="B9"/>
  <c r="B4"/>
  <c r="B8"/>
  <c r="B5"/>
</calcChain>
</file>

<file path=xl/sharedStrings.xml><?xml version="1.0" encoding="utf-8"?>
<sst xmlns="http://schemas.openxmlformats.org/spreadsheetml/2006/main" count="132" uniqueCount="68">
  <si>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</si>
  <si>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</si>
  <si>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</si>
  <si>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</si>
  <si>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</si>
  <si>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</si>
  <si>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</si>
  <si>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</si>
  <si>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</si>
  <si>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</si>
  <si>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</si>
  <si>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</si>
  <si>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</si>
  <si>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</si>
  <si>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</si>
  <si>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</si>
  <si>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2024 год</t>
  </si>
  <si>
    <t>2025 год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</si>
  <si>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</si>
  <si>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</si>
  <si>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</si>
  <si>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</si>
  <si>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</si>
  <si>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ДОХОДЫ ~</t>
  </si>
  <si>
    <t>2026 год</t>
  </si>
  <si>
    <t xml:space="preserve"> </t>
  </si>
  <si>
    <t>Межбюджетные трансферты общего характера бюджетам бюджетной системы Российской Федерации</t>
  </si>
  <si>
    <t>Социальная политика (тыс. руб)</t>
  </si>
  <si>
    <t>Образование (тыс. руб)</t>
  </si>
  <si>
    <t>Культура, кинематография (тыс. руб)</t>
  </si>
  <si>
    <t>Национальная экономика (тыс. руб)</t>
  </si>
  <si>
    <t>Общегосударственные вопросы (тыс. руб)</t>
  </si>
  <si>
    <t>Физическая культура и спорт (тыс. руб)</t>
  </si>
  <si>
    <t>Национальная безопасность и правоохранительная деятельность (тыс. руб)</t>
  </si>
  <si>
    <t>Средства массовой информации (тыс. руб)</t>
  </si>
  <si>
    <t>Жилищно-коммунальное хозяйство (тыс. руб)</t>
  </si>
  <si>
    <t>Обслуживание государственного (муниципального) долга (тыс. руб)</t>
  </si>
  <si>
    <t>Налоговые доходы (тыс. руб)</t>
  </si>
  <si>
    <t>Неналоговые доходы (тыс. руб)</t>
  </si>
  <si>
    <t>Безвозмездные поступления (тыс. руб)</t>
  </si>
  <si>
    <t>Межбюджетные трансферты общего характера бюджетам бюджетной системы Российской Федерации (тыс. руб)</t>
  </si>
  <si>
    <t xml:space="preserve"> Муниципальная программа "Социальная поддержка граждан в Мосальском районе"</t>
  </si>
  <si>
    <t xml:space="preserve">  Муниципальная программа "Безопасность жизнедеятельности на территории муниципального района "Мосальский район"</t>
  </si>
  <si>
    <t xml:space="preserve">  Муниципальная программа "Сохранение и развитие культуры на территории МР "Мосальский район"</t>
  </si>
  <si>
    <t xml:space="preserve">  Муниципальная программа "Развитие физической культуры и спорта на территории МР "Мосальский район"</t>
  </si>
  <si>
    <t xml:space="preserve">  Муниципальная программа "Развитие сельского хозяйства и рынков сельскохозяйственной продукции в Мосальском районе"</t>
  </si>
  <si>
    <t xml:space="preserve">  Муниципальная программа "Управление земельно-имущественными ресурсами Мосальского района"</t>
  </si>
  <si>
    <t xml:space="preserve">  Муниципальная программа "Молодёжь"</t>
  </si>
  <si>
    <t xml:space="preserve">  Муниципальная программа «Совершенствование системы управления общественными финансами в Мосальском районе»</t>
  </si>
  <si>
    <t xml:space="preserve">  Муниципальная программа «Целевая подготовка специалистов востребованных профессий на рынке труда  на территории муниципального района «Мосальский район»</t>
  </si>
  <si>
    <t xml:space="preserve">  Муниципальная программа "Развитие системы образования МР "Мосальский район"</t>
  </si>
  <si>
    <t>Муниципальная программа "Обеспечение доступным и комфортным жильем и коммунальными услугами населения Мосальского района"</t>
  </si>
  <si>
    <t xml:space="preserve">  Муниципальная программа "Ремонт, содержание сети автомобильных дорог и организация пассажирских внутримуниципальных перевозок на территории МР "Мосальский район"</t>
  </si>
  <si>
    <t xml:space="preserve">  Муниципальная программа "Энергосбережение и повышение энергетической эффективности на территории МР "Мосальский район"</t>
  </si>
  <si>
    <t xml:space="preserve">  Муниципальная программа "Поддержка и развитие малого и среднего предпринимательства на территории МР "Мосальский район"</t>
  </si>
  <si>
    <t xml:space="preserve">  Муниципальная программа "Развитие муниципальной службы в Мосальском районе"</t>
  </si>
  <si>
    <t xml:space="preserve">  Муниципальная программа "Повышения качества и эффективности исполнения муниципальных функций и предоставление услуг в сфере архитектуры и градостроительства в Мосальском районе"</t>
  </si>
  <si>
    <t>Муниципальная программа «Развитие школы искуств в Мосальском районе»</t>
  </si>
  <si>
    <t>тыс.руб.</t>
  </si>
  <si>
    <t>17 МУНИЦИПАЛЬНЫХ ПРОГРАММ, всего:</t>
  </si>
  <si>
    <t>нацирнальные проекты</t>
  </si>
  <si>
    <t>Культура (тыс. руб)</t>
  </si>
  <si>
    <t>Демография (тыс. руб)</t>
  </si>
  <si>
    <t>Образование (тыс.руб)</t>
  </si>
  <si>
    <t>Сведения на реализацию национальных проектов на 2024 год и на  плановый период 2025 и 2026 годов</t>
  </si>
  <si>
    <t>Условно-утвеждаемые расходы</t>
  </si>
  <si>
    <t>Расшифровка основых показателей по доходам и расходам бюджета муниципального района "Мосальский район"  на 2024 год и на  плановый период 2025 и 2026 годов</t>
  </si>
  <si>
    <t>Непрограммные расходы</t>
  </si>
</sst>
</file>

<file path=xl/styles.xml><?xml version="1.0" encoding="utf-8"?>
<styleSheet xmlns="http://schemas.openxmlformats.org/spreadsheetml/2006/main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6"/>
      <color theme="0"/>
      <name val="Cambria"/>
      <family val="1"/>
      <charset val="204"/>
      <scheme val="maj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4"/>
      <name val="Arial"/>
      <family val="2"/>
      <charset val="204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lightDown">
        <bgColor theme="8" tint="-0.499984740745262"/>
      </patternFill>
    </fill>
    <fill>
      <patternFill patternType="lightDown">
        <fgColor theme="9" tint="-0.499984740745262"/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7" fillId="0" borderId="0" xfId="0" applyNumberFormat="1" applyFont="1"/>
    <xf numFmtId="1" fontId="13" fillId="0" borderId="0" xfId="0" applyNumberFormat="1" applyFont="1"/>
    <xf numFmtId="1" fontId="12" fillId="0" borderId="0" xfId="0" applyNumberFormat="1" applyFont="1"/>
    <xf numFmtId="0" fontId="12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165" fontId="7" fillId="0" borderId="0" xfId="0" applyNumberFormat="1" applyFont="1" applyFill="1" applyAlignment="1">
      <alignment horizontal="center" wrapText="1"/>
    </xf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169" fontId="5" fillId="2" borderId="0" xfId="0" applyNumberFormat="1" applyFont="1" applyFill="1" applyAlignment="1">
      <alignment horizontal="center" vertical="center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13" fillId="0" borderId="0" xfId="0" applyFont="1" applyFill="1" applyAlignment="1">
      <alignment horizontal="center"/>
    </xf>
    <xf numFmtId="4" fontId="13" fillId="0" borderId="0" xfId="0" applyNumberFormat="1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10" fillId="0" borderId="0" xfId="0" applyFont="1" applyFill="1" applyAlignment="1">
      <alignment wrapText="1"/>
    </xf>
    <xf numFmtId="0" fontId="14" fillId="0" borderId="0" xfId="0" applyFont="1" applyAlignment="1">
      <alignment wrapText="1"/>
    </xf>
    <xf numFmtId="0" fontId="4" fillId="2" borderId="0" xfId="0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/>
    </xf>
    <xf numFmtId="165" fontId="15" fillId="2" borderId="0" xfId="0" applyNumberFormat="1" applyFont="1" applyFill="1" applyAlignment="1">
      <alignment horizontal="center"/>
    </xf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/>
    <xf numFmtId="167" fontId="16" fillId="2" borderId="0" xfId="0" applyNumberFormat="1" applyFont="1" applyFill="1"/>
    <xf numFmtId="169" fontId="4" fillId="2" borderId="0" xfId="0" applyNumberFormat="1" applyFont="1" applyFill="1" applyAlignment="1">
      <alignment horizontal="center" vertical="center"/>
    </xf>
    <xf numFmtId="169" fontId="15" fillId="2" borderId="0" xfId="0" applyNumberFormat="1" applyFont="1" applyFill="1" applyAlignment="1">
      <alignment horizontal="center"/>
    </xf>
    <xf numFmtId="0" fontId="0" fillId="3" borderId="0" xfId="0" applyFill="1"/>
    <xf numFmtId="0" fontId="17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view3D>
      <c:rotX val="75"/>
      <c:perspective val="30"/>
    </c:view3D>
    <c:floor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48"/>
          <c:w val="0.6045673076923076"/>
          <c:h val="0.85333599288461048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2024 год</c:v>
                </c:pt>
              </c:strCache>
            </c:strRef>
          </c:tx>
          <c:explosion val="25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Lbls>
            <c:dLbl>
              <c:idx val="0"/>
              <c:layout>
                <c:manualLayout>
                  <c:x val="4.4584038128616901E-2"/>
                  <c:y val="-3.4815853503318527E-2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587188907382789E-2"/>
                  <c:y val="3.0649480319358609E-2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41317545918982E-2"/>
                  <c:y val="0.14624274170926801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753851440352792E-4"/>
                  <c:y val="-0.10022341757213807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084373408996525E-2"/>
                  <c:y val="6.064742902970292E-3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8392521105527899E-2"/>
                  <c:y val="3.1943275662436816E-3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6614087548088034E-2"/>
                  <c:y val="-3.5980979849168426E-2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0579121885578977E-2"/>
                  <c:y val="-3.937271315185599E-2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2.2605518620349437E-2"/>
                  <c:y val="-6.9768717091320723E-2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7.5974714402896534E-2"/>
                  <c:y val="-3.8632982266230215E-2"/>
                </c:manualLayout>
              </c:layout>
              <c:dLblPos val="bestFit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Обработка0!$B$2:$B$13</c:f>
              <c:numCache>
                <c:formatCode>#,##0.0</c:formatCode>
                <c:ptCount val="12"/>
                <c:pt idx="0">
                  <c:v>78210.399999999994</c:v>
                </c:pt>
                <c:pt idx="1">
                  <c:v>231519.5</c:v>
                </c:pt>
                <c:pt idx="2">
                  <c:v>56713.3</c:v>
                </c:pt>
                <c:pt idx="3">
                  <c:v>25011.8</c:v>
                </c:pt>
                <c:pt idx="4">
                  <c:v>56068.7</c:v>
                </c:pt>
                <c:pt idx="5">
                  <c:v>5720.8</c:v>
                </c:pt>
                <c:pt idx="6">
                  <c:v>5193.7</c:v>
                </c:pt>
                <c:pt idx="7">
                  <c:v>3629.3</c:v>
                </c:pt>
                <c:pt idx="8">
                  <c:v>8809.2999999999993</c:v>
                </c:pt>
                <c:pt idx="9">
                  <c:v>4.9000000000000004</c:v>
                </c:pt>
                <c:pt idx="10">
                  <c:v>0</c:v>
                </c:pt>
                <c:pt idx="11">
                  <c:v>24876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Обработка0!$A$15:$B$15</c:f>
              <c:strCache>
                <c:ptCount val="1"/>
                <c:pt idx="0">
                  <c:v>Налоговые доходы 121 778,8</c:v>
                </c:pt>
              </c:strCache>
            </c:strRef>
          </c:tx>
          <c:explosion val="25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Обработка0!$B$14</c:f>
              <c:numCache>
                <c:formatCode>#,##0.0</c:formatCode>
                <c:ptCount val="1"/>
                <c:pt idx="0">
                  <c:v>495757.7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Обработка0!$A$15:$B$15</c:f>
              <c:strCache>
                <c:ptCount val="1"/>
                <c:pt idx="0">
                  <c:v>Налоговые доходы 121 778,8</c:v>
                </c:pt>
              </c:strCache>
            </c:strRef>
          </c:tx>
          <c:explosion val="25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Обработка0!$B$14</c:f>
              <c:numCache>
                <c:formatCode>#,##0.0</c:formatCode>
                <c:ptCount val="1"/>
                <c:pt idx="0">
                  <c:v>495757.7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Обработка0!$B$14</c:f>
              <c:strCache>
                <c:ptCount val="1"/>
                <c:pt idx="0">
                  <c:v>495 757,7</c:v>
                </c:pt>
              </c:strCache>
            </c:strRef>
          </c:tx>
          <c:explosion val="25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Обработка0!$A$15:$B$15</c:f>
              <c:strCache>
                <c:ptCount val="1"/>
                <c:pt idx="0">
                  <c:v>Налоговые доходы 121 778,8</c:v>
                </c:pt>
              </c:strCache>
            </c:strRef>
          </c:tx>
          <c:explosion val="25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Средства массовой информации</c:v>
                </c:pt>
                <c:pt idx="8">
                  <c:v>Жилищно-коммунальное хозяйство</c:v>
                </c:pt>
                <c:pt idx="9">
                  <c:v>Обслуживание государственного (муниципального) долга</c:v>
                </c:pt>
                <c:pt idx="10">
                  <c:v>Условно-утвеждаемые расходы</c:v>
                </c:pt>
                <c:pt idx="11">
                  <c:v>Межбюджетные трансферты общего характера бюджетам бюджетной системы Российской Федерации</c:v>
                </c:pt>
                <c:pt idx="12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Val val="1"/>
        </c:dLbls>
      </c:pie3DChart>
      <c:spPr>
        <a:solidFill>
          <a:schemeClr val="accent4">
            <a:lumMod val="20000"/>
            <a:lumOff val="8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62990556682676857"/>
          <c:y val="5.3342798922949367E-3"/>
          <c:w val="0.36322197455115945"/>
          <c:h val="0.98535907454707894"/>
        </c:manualLayout>
      </c:layout>
      <c:spPr>
        <a:solidFill>
          <a:schemeClr val="accent4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dispBlanksAs val="zero"/>
  </c:chart>
  <c:spPr>
    <a:solidFill>
      <a:schemeClr val="accent4">
        <a:lumMod val="20000"/>
        <a:lumOff val="80000"/>
      </a:schemeClr>
    </a:solidFill>
    <a:ln w="952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view3D>
      <c:rotX val="75"/>
      <c:perspective val="30"/>
    </c:view3D>
    <c:floor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7103649614808164E-2"/>
          <c:y val="5.5439958101262676E-2"/>
          <c:w val="0.66949619422920059"/>
          <c:h val="0.846276404068622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2024 год</c:v>
                </c:pt>
              </c:strCache>
            </c:strRef>
          </c:tx>
          <c:explosion val="24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6.7197091202519391E-2"/>
                  <c:y val="-2.6670616906033857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F9A-4B62-BCBB-19519E4E66C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88E-4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F9A-4B62-BCBB-19519E4E66C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900297193342329E-2"/>
                  <c:y val="0.1071754735953122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F9A-4B62-BCBB-19519E4E66C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Val val="1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Обработка0!$A$15:$A$17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Обработка0!$B$15:$B$17</c:f>
              <c:numCache>
                <c:formatCode>#,##0.0</c:formatCode>
                <c:ptCount val="3"/>
                <c:pt idx="0">
                  <c:v>121778.8</c:v>
                </c:pt>
                <c:pt idx="1">
                  <c:v>17283</c:v>
                </c:pt>
                <c:pt idx="2">
                  <c:v>353630.3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Обработка0!$A$19:$B$19</c:f>
              <c:strCache>
                <c:ptCount val="1"/>
                <c:pt idx="0">
                  <c:v>Дефицит бюджета: -3 065,6</c:v>
                </c:pt>
              </c:strCache>
            </c:strRef>
          </c:tx>
          <c:explosion val="25"/>
          <c:dPt>
            <c:idx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/>
      </c:pie3DChart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24345526878166"/>
          <c:y val="0.68960436928670321"/>
          <c:w val="0.2194937901979557"/>
          <c:h val="0.24194519569163864"/>
        </c:manualLayout>
      </c:layout>
      <c:spPr>
        <a:solidFill>
          <a:schemeClr val="accent4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</c:chart>
  <c:spPr>
    <a:solidFill>
      <a:schemeClr val="accent4">
        <a:lumMod val="20000"/>
        <a:lumOff val="80000"/>
      </a:schemeClr>
    </a:solidFill>
    <a:ln w="952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7"/>
  <c:chart>
    <c:title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Культура, кинематография (тыс.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-1.5611988728882001E-3"/>
                  <c:y val="8.652805334306867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683643949542202E-17"/>
                  <c:y val="7.212976622787095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6.852190195188380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2024 год</c:v>
                </c:pt>
                <c:pt idx="1">
                  <c:v>2025 год</c:v>
                </c:pt>
                <c:pt idx="2">
                  <c:v>2026 год</c:v>
                </c:pt>
              </c:strCache>
            </c:strRef>
          </c:cat>
          <c:val>
            <c:numRef>
              <c:f>обработка!$B$2:$B$4</c:f>
              <c:numCache>
                <c:formatCode>#,##0.00</c:formatCode>
                <c:ptCount val="3"/>
                <c:pt idx="0">
                  <c:v>56713.3</c:v>
                </c:pt>
                <c:pt idx="1">
                  <c:v>54889.4</c:v>
                </c:pt>
                <c:pt idx="2">
                  <c:v>54641.4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/>
        <c:axId val="136866816"/>
        <c:axId val="136876800"/>
      </c:barChart>
      <c:catAx>
        <c:axId val="136866816"/>
        <c:scaling>
          <c:orientation val="minMax"/>
        </c:scaling>
        <c:axPos val="b"/>
        <c:numFmt formatCode="General" sourceLinked="0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876800"/>
        <c:crosses val="autoZero"/>
        <c:auto val="1"/>
        <c:lblAlgn val="ctr"/>
        <c:lblOffset val="100"/>
      </c:catAx>
      <c:valAx>
        <c:axId val="13687680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accent3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866816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bg1"/>
          </a:solidFill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>
        <c:manualLayout>
          <c:xMode val="edge"/>
          <c:yMode val="edge"/>
          <c:x val="0.14106149575339785"/>
          <c:y val="2.777777777777779E-2"/>
        </c:manualLayout>
      </c:layout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(тыс.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"/>
                  <c:y val="0.12437506426861103"/>
                </c:manualLayout>
              </c:layout>
              <c:dLblPos val="outEnd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0974270376642148"/>
                </c:manualLayout>
              </c:layout>
              <c:dLblPos val="outEnd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5060835676259134E-3"/>
                  <c:y val="0.11705888401751618"/>
                </c:manualLayout>
              </c:layout>
              <c:dLblPos val="outEnd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2024 год</c:v>
                </c:pt>
                <c:pt idx="1">
                  <c:v>2025 год</c:v>
                </c:pt>
                <c:pt idx="2">
                  <c:v>2026 год</c:v>
                </c:pt>
              </c:strCache>
            </c:strRef>
          </c:cat>
          <c:val>
            <c:numRef>
              <c:f>обработка2!$B$2:$B$4</c:f>
              <c:numCache>
                <c:formatCode>#,##0.0</c:formatCode>
                <c:ptCount val="3"/>
                <c:pt idx="0">
                  <c:v>121778.8</c:v>
                </c:pt>
                <c:pt idx="1">
                  <c:v>130042.2</c:v>
                </c:pt>
                <c:pt idx="2">
                  <c:v>136274.1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showVal val="1"/>
        </c:dLbls>
        <c:axId val="136774400"/>
        <c:axId val="136775936"/>
      </c:barChart>
      <c:catAx>
        <c:axId val="13677440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6775936"/>
        <c:crosses val="autoZero"/>
        <c:auto val="1"/>
        <c:lblAlgn val="ctr"/>
        <c:lblOffset val="100"/>
      </c:catAx>
      <c:valAx>
        <c:axId val="136775936"/>
        <c:scaling>
          <c:orientation val="minMax"/>
        </c:scaling>
        <c:axPos val="l"/>
        <c:majorGridlines>
          <c:spPr>
            <a:ln>
              <a:solidFill>
                <a:schemeClr val="accent4">
                  <a:lumMod val="75000"/>
                </a:schemeClr>
              </a:solidFill>
            </a:ln>
          </c:spPr>
        </c:majorGridlines>
        <c:numFmt formatCode="#,##0" sourceLinked="0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6774400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c:spPr>
    </c:plotArea>
    <c:legend>
      <c:legendPos val="r"/>
      <c:layout/>
      <c:txPr>
        <a:bodyPr/>
        <a:lstStyle/>
        <a:p>
          <a:pPr>
            <a:defRPr sz="1400"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>
        <c:manualLayout>
          <c:xMode val="edge"/>
          <c:yMode val="edge"/>
          <c:x val="0.14106149575339785"/>
          <c:y val="2.777777777777779E-2"/>
        </c:manualLayout>
      </c:layout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'обработка 4'!$B$1</c:f>
              <c:strCache>
                <c:ptCount val="1"/>
                <c:pt idx="0">
                  <c:v>Демография (тыс.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"/>
                  <c:y val="0.12437506426861103"/>
                </c:manualLayout>
              </c:layout>
              <c:dLblPos val="outEnd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0974270376642148"/>
                </c:manualLayout>
              </c:layout>
              <c:dLblPos val="outEnd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5060835676259134E-3"/>
                  <c:y val="0.11705888401751618"/>
                </c:manualLayout>
              </c:layout>
              <c:dLblPos val="outEnd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25D-4475-912F-B0846092E1D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'обработка 4'!$A$2:$A$4</c:f>
              <c:strCache>
                <c:ptCount val="3"/>
                <c:pt idx="0">
                  <c:v>2024 год</c:v>
                </c:pt>
                <c:pt idx="1">
                  <c:v>2025 год</c:v>
                </c:pt>
                <c:pt idx="2">
                  <c:v>2026 год</c:v>
                </c:pt>
              </c:strCache>
            </c:strRef>
          </c:cat>
          <c:val>
            <c:numRef>
              <c:f>'обработка 4'!$B$2:$B$4</c:f>
              <c:numCache>
                <c:formatCode>#,##0.0</c:formatCode>
                <c:ptCount val="3"/>
                <c:pt idx="0">
                  <c:v>8690.1</c:v>
                </c:pt>
                <c:pt idx="1">
                  <c:v>5746.5</c:v>
                </c:pt>
                <c:pt idx="2">
                  <c:v>3491.7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showVal val="1"/>
        </c:dLbls>
        <c:axId val="137036544"/>
        <c:axId val="137038080"/>
      </c:barChart>
      <c:catAx>
        <c:axId val="13703654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7038080"/>
        <c:crosses val="autoZero"/>
        <c:auto val="1"/>
        <c:lblAlgn val="ctr"/>
        <c:lblOffset val="100"/>
      </c:catAx>
      <c:valAx>
        <c:axId val="137038080"/>
        <c:scaling>
          <c:orientation val="minMax"/>
        </c:scaling>
        <c:axPos val="l"/>
        <c:majorGridlines>
          <c:spPr>
            <a:ln>
              <a:solidFill>
                <a:schemeClr val="accent4">
                  <a:lumMod val="75000"/>
                </a:schemeClr>
              </a:solidFill>
            </a:ln>
          </c:spPr>
        </c:majorGridlines>
        <c:numFmt formatCode="#,##0" sourceLinked="0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7036544"/>
        <c:crosses val="autoZero"/>
        <c:crossBetween val="between"/>
      </c:valAx>
      <c:spPr>
        <a:solidFill>
          <a:schemeClr val="accent4">
            <a:lumMod val="20000"/>
            <a:lumOff val="8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c:spPr>
    </c:plotArea>
    <c:legend>
      <c:legendPos val="r"/>
      <c:layout/>
      <c:txPr>
        <a:bodyPr/>
        <a:lstStyle/>
        <a:p>
          <a:pPr>
            <a:defRPr sz="1400"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val="0"/>
</file>

<file path=xl/ctrlProps/ctrlProp2.xml><?xml version="1.0" encoding="utf-8"?>
<formControlPr xmlns="http://schemas.microsoft.com/office/spreadsheetml/2009/9/main" objectType="Drop" dropLines="3" dropStyle="combo" dx="20" fmlaLink="обработка2!$A$1" fmlaRange="данные2!$A$14:$A$16" val="0"/>
</file>

<file path=xl/ctrlProps/ctrlProp3.xml><?xml version="1.0" encoding="utf-8"?>
<formControlPr xmlns="http://schemas.microsoft.com/office/spreadsheetml/2009/9/main" objectType="Drop" dropLines="3" dropStyle="combo" dx="20" fmlaLink="обработка3!$A$1" fmlaRange="данные3!$A$2:$A$4" sel="2" val="0"/>
</file>

<file path=xl/ctrlProps/ctrlProp4.xml><?xml version="1.0" encoding="utf-8"?>
<formControlPr xmlns="http://schemas.microsoft.com/office/spreadsheetml/2009/9/main" objectType="Drop" dropLines="3" dropStyle="combo" dx="20" fmlaLink="'обработка 4'!$A$1" fmlaRange="данные2!$A$19:$A$21" sel="2" val="0"/>
</file>

<file path=xl/ctrlProps/ctrlProp5.xml><?xml version="1.0" encoding="utf-8"?>
<formControlPr xmlns="http://schemas.microsoft.com/office/spreadsheetml/2009/9/main" objectType="Drop" dropLines="14" dropStyle="combo" dx="20" fmlaLink="обработка!$A$1" fmlaRange="данные2!$A$2:$A$12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image" Target="../media/image9.jpeg"/><Relationship Id="rId18" Type="http://schemas.openxmlformats.org/officeDocument/2006/relationships/image" Target="../media/image14.png"/><Relationship Id="rId26" Type="http://schemas.openxmlformats.org/officeDocument/2006/relationships/image" Target="../media/image20.jpeg"/><Relationship Id="rId3" Type="http://schemas.openxmlformats.org/officeDocument/2006/relationships/chart" Target="../charts/chart3.xml"/><Relationship Id="rId21" Type="http://schemas.openxmlformats.org/officeDocument/2006/relationships/image" Target="../media/image16.jpeg"/><Relationship Id="rId7" Type="http://schemas.openxmlformats.org/officeDocument/2006/relationships/image" Target="../media/image3.jpeg"/><Relationship Id="rId12" Type="http://schemas.openxmlformats.org/officeDocument/2006/relationships/image" Target="../media/image8.jpeg"/><Relationship Id="rId17" Type="http://schemas.openxmlformats.org/officeDocument/2006/relationships/image" Target="../media/image13.jpeg"/><Relationship Id="rId25" Type="http://schemas.openxmlformats.org/officeDocument/2006/relationships/image" Target="../media/image19.jpeg"/><Relationship Id="rId2" Type="http://schemas.openxmlformats.org/officeDocument/2006/relationships/chart" Target="../charts/chart2.xml"/><Relationship Id="rId16" Type="http://schemas.openxmlformats.org/officeDocument/2006/relationships/image" Target="../media/image12.jpeg"/><Relationship Id="rId20" Type="http://schemas.openxmlformats.org/officeDocument/2006/relationships/image" Target="../media/image15.png"/><Relationship Id="rId1" Type="http://schemas.openxmlformats.org/officeDocument/2006/relationships/chart" Target="../charts/chart1.xml"/><Relationship Id="rId6" Type="http://schemas.openxmlformats.org/officeDocument/2006/relationships/image" Target="../media/image2.jpeg"/><Relationship Id="rId11" Type="http://schemas.openxmlformats.org/officeDocument/2006/relationships/image" Target="../media/image7.jpeg"/><Relationship Id="rId24" Type="http://schemas.openxmlformats.org/officeDocument/2006/relationships/chart" Target="../charts/chart5.xml"/><Relationship Id="rId5" Type="http://schemas.openxmlformats.org/officeDocument/2006/relationships/image" Target="../media/image1.jpeg"/><Relationship Id="rId15" Type="http://schemas.openxmlformats.org/officeDocument/2006/relationships/image" Target="../media/image11.jpeg"/><Relationship Id="rId23" Type="http://schemas.openxmlformats.org/officeDocument/2006/relationships/image" Target="../media/image18.png"/><Relationship Id="rId10" Type="http://schemas.openxmlformats.org/officeDocument/2006/relationships/image" Target="../media/image6.jpeg"/><Relationship Id="rId19" Type="http://schemas.microsoft.com/office/2007/relationships/hdphoto" Target="../media/hdphoto1.wdp"/><Relationship Id="rId4" Type="http://schemas.openxmlformats.org/officeDocument/2006/relationships/chart" Target="../charts/chart4.xml"/><Relationship Id="rId9" Type="http://schemas.openxmlformats.org/officeDocument/2006/relationships/image" Target="../media/image5.png"/><Relationship Id="rId14" Type="http://schemas.openxmlformats.org/officeDocument/2006/relationships/image" Target="../media/image10.jpeg"/><Relationship Id="rId22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1</xdr:row>
      <xdr:rowOff>172358</xdr:rowOff>
    </xdr:from>
    <xdr:to>
      <xdr:col>7</xdr:col>
      <xdr:colOff>2536371</xdr:colOff>
      <xdr:row>21</xdr:row>
      <xdr:rowOff>202407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3225286</xdr:colOff>
      <xdr:row>1</xdr:row>
      <xdr:rowOff>153307</xdr:rowOff>
    </xdr:from>
    <xdr:to>
      <xdr:col>15</xdr:col>
      <xdr:colOff>507547</xdr:colOff>
      <xdr:row>21</xdr:row>
      <xdr:rowOff>181655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142558</xdr:colOff>
      <xdr:row>38</xdr:row>
      <xdr:rowOff>179546</xdr:rowOff>
    </xdr:from>
    <xdr:to>
      <xdr:col>4</xdr:col>
      <xdr:colOff>642937</xdr:colOff>
      <xdr:row>42</xdr:row>
      <xdr:rowOff>464343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715223</xdr:colOff>
      <xdr:row>38</xdr:row>
      <xdr:rowOff>139912</xdr:rowOff>
    </xdr:from>
    <xdr:to>
      <xdr:col>9</xdr:col>
      <xdr:colOff>1154907</xdr:colOff>
      <xdr:row>42</xdr:row>
      <xdr:rowOff>452438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156029</xdr:colOff>
      <xdr:row>0</xdr:row>
      <xdr:rowOff>41223</xdr:rowOff>
    </xdr:from>
    <xdr:ext cx="22170571" cy="1114664"/>
    <xdr:sp macro="" textlink="">
      <xdr:nvSpPr>
        <xdr:cNvPr id="2070" name="TextBox 2069"/>
        <xdr:cNvSpPr txBox="1"/>
      </xdr:nvSpPr>
      <xdr:spPr>
        <a:xfrm>
          <a:off x="384629" y="41223"/>
          <a:ext cx="22170571" cy="111466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 </a:t>
          </a:r>
          <a:r>
            <a:rPr lang="ru-RU" sz="2800" b="1" i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Конкурсный проект в номинации "Лучшая информационная паннель (дашборд) по бюджету для граждан" </a:t>
          </a:r>
          <a:endParaRPr lang="en-US" sz="2800" b="1" i="0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ru-RU" sz="2800" b="1" i="1">
              <a:solidFill>
                <a:schemeClr val="bg1"/>
              </a:solidFill>
              <a:latin typeface="+mj-lt"/>
            </a:rPr>
            <a:t>Бюджет  муниципального  района "Мосальский</a:t>
          </a:r>
          <a:r>
            <a:rPr lang="ru-RU" sz="2800" b="1" i="1" baseline="0">
              <a:solidFill>
                <a:schemeClr val="bg1"/>
              </a:solidFill>
              <a:latin typeface="+mj-lt"/>
            </a:rPr>
            <a:t> район" </a:t>
          </a:r>
          <a:r>
            <a:rPr lang="ru-RU" sz="2800" b="1" i="1">
              <a:solidFill>
                <a:schemeClr val="bg1"/>
              </a:solidFill>
              <a:latin typeface="+mj-lt"/>
            </a:rPr>
            <a:t>на 2024 год и на  плановый период 2025 и 2026 год</a:t>
          </a:r>
          <a:r>
            <a:rPr lang="ru-RU" sz="3200" b="1" i="1">
              <a:solidFill>
                <a:schemeClr val="bg1"/>
              </a:solidFill>
              <a:latin typeface="+mj-lt"/>
            </a:rPr>
            <a:t>ов</a:t>
          </a:r>
        </a:p>
      </xdr:txBody>
    </xdr:sp>
    <xdr:clientData/>
  </xdr:oneCellAnchor>
  <xdr:twoCellAnchor>
    <xdr:from>
      <xdr:col>5</xdr:col>
      <xdr:colOff>955344</xdr:colOff>
      <xdr:row>45</xdr:row>
      <xdr:rowOff>147852</xdr:rowOff>
    </xdr:from>
    <xdr:to>
      <xdr:col>5</xdr:col>
      <xdr:colOff>955344</xdr:colOff>
      <xdr:row>60</xdr:row>
      <xdr:rowOff>580031</xdr:rowOff>
    </xdr:to>
    <xdr:cxnSp macro="">
      <xdr:nvCxnSpPr>
        <xdr:cNvPr id="7" name="Прямая соединительная линия 6"/>
        <xdr:cNvCxnSpPr/>
      </xdr:nvCxnSpPr>
      <xdr:spPr>
        <a:xfrm flipH="1">
          <a:off x="8279642" y="1603612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595952</xdr:colOff>
      <xdr:row>45</xdr:row>
      <xdr:rowOff>50042</xdr:rowOff>
    </xdr:from>
    <xdr:to>
      <xdr:col>16</xdr:col>
      <xdr:colOff>595952</xdr:colOff>
      <xdr:row>60</xdr:row>
      <xdr:rowOff>482221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23217117" y="1593831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45</xdr:row>
      <xdr:rowOff>43218</xdr:rowOff>
    </xdr:from>
    <xdr:to>
      <xdr:col>11</xdr:col>
      <xdr:colOff>0</xdr:colOff>
      <xdr:row>60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119743</xdr:colOff>
      <xdr:row>0</xdr:row>
      <xdr:rowOff>141515</xdr:rowOff>
    </xdr:from>
    <xdr:to>
      <xdr:col>1</xdr:col>
      <xdr:colOff>1372796</xdr:colOff>
      <xdr:row>0</xdr:row>
      <xdr:rowOff>1611086</xdr:rowOff>
    </xdr:to>
    <xdr:pic>
      <xdr:nvPicPr>
        <xdr:cNvPr id="49" name="Рисунок 48" descr="C:\Users\Buh\Downloads\scale_120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743" y="141515"/>
          <a:ext cx="1481653" cy="146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654844</xdr:colOff>
      <xdr:row>45</xdr:row>
      <xdr:rowOff>119063</xdr:rowOff>
    </xdr:from>
    <xdr:to>
      <xdr:col>5</xdr:col>
      <xdr:colOff>675255</xdr:colOff>
      <xdr:row>47</xdr:row>
      <xdr:rowOff>64276</xdr:rowOff>
    </xdr:to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774" t="11659" r="23568" b="12500"/>
        <a:stretch/>
      </xdr:blipFill>
      <xdr:spPr>
        <a:xfrm>
          <a:off x="5238750" y="16633032"/>
          <a:ext cx="2702719" cy="15168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631031</xdr:colOff>
      <xdr:row>47</xdr:row>
      <xdr:rowOff>214311</xdr:rowOff>
    </xdr:from>
    <xdr:to>
      <xdr:col>5</xdr:col>
      <xdr:colOff>687161</xdr:colOff>
      <xdr:row>49</xdr:row>
      <xdr:rowOff>11906</xdr:rowOff>
    </xdr:to>
    <xdr:pic>
      <xdr:nvPicPr>
        <xdr:cNvPr id="147" name="Рисунок 146" descr="6XdlbIHGeFQ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14937" y="18299905"/>
          <a:ext cx="2738438" cy="1357313"/>
        </a:xfrm>
        <a:prstGeom prst="rect">
          <a:avLst/>
        </a:prstGeom>
      </xdr:spPr>
    </xdr:pic>
    <xdr:clientData/>
  </xdr:twoCellAnchor>
  <xdr:twoCellAnchor editAs="oneCell">
    <xdr:from>
      <xdr:col>3</xdr:col>
      <xdr:colOff>631031</xdr:colOff>
      <xdr:row>50</xdr:row>
      <xdr:rowOff>35719</xdr:rowOff>
    </xdr:from>
    <xdr:to>
      <xdr:col>5</xdr:col>
      <xdr:colOff>687161</xdr:colOff>
      <xdr:row>51</xdr:row>
      <xdr:rowOff>178593</xdr:rowOff>
    </xdr:to>
    <xdr:pic>
      <xdr:nvPicPr>
        <xdr:cNvPr id="149" name="Рисунок 148" descr="671d97a55e18a5ca87a603ef0cf500fb.jpg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6221" r="6357"/>
        <a:stretch/>
      </xdr:blipFill>
      <xdr:spPr>
        <a:xfrm>
          <a:off x="5214937" y="19871532"/>
          <a:ext cx="2738438" cy="1333499"/>
        </a:xfrm>
        <a:prstGeom prst="rect">
          <a:avLst/>
        </a:prstGeom>
      </xdr:spPr>
    </xdr:pic>
    <xdr:clientData/>
  </xdr:twoCellAnchor>
  <xdr:twoCellAnchor editAs="oneCell">
    <xdr:from>
      <xdr:col>3</xdr:col>
      <xdr:colOff>631031</xdr:colOff>
      <xdr:row>52</xdr:row>
      <xdr:rowOff>83344</xdr:rowOff>
    </xdr:from>
    <xdr:to>
      <xdr:col>5</xdr:col>
      <xdr:colOff>678066</xdr:colOff>
      <xdr:row>54</xdr:row>
      <xdr:rowOff>0</xdr:rowOff>
    </xdr:to>
    <xdr:pic>
      <xdr:nvPicPr>
        <xdr:cNvPr id="150" name="Рисунок 149" descr="fire_truck_PNG41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14937" y="21371719"/>
          <a:ext cx="2729343" cy="1357312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595313</xdr:colOff>
      <xdr:row>53</xdr:row>
      <xdr:rowOff>154781</xdr:rowOff>
    </xdr:from>
    <xdr:to>
      <xdr:col>5</xdr:col>
      <xdr:colOff>687161</xdr:colOff>
      <xdr:row>55</xdr:row>
      <xdr:rowOff>83344</xdr:rowOff>
    </xdr:to>
    <xdr:pic>
      <xdr:nvPicPr>
        <xdr:cNvPr id="151" name="Рисунок 150" descr="y0HT5_fdCU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4815" r="3704"/>
        <a:stretch>
          <a:fillRect/>
        </a:stretch>
      </xdr:blipFill>
      <xdr:spPr>
        <a:xfrm>
          <a:off x="5179219" y="22645687"/>
          <a:ext cx="2774156" cy="1309688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595313</xdr:colOff>
      <xdr:row>55</xdr:row>
      <xdr:rowOff>214312</xdr:rowOff>
    </xdr:from>
    <xdr:to>
      <xdr:col>5</xdr:col>
      <xdr:colOff>687161</xdr:colOff>
      <xdr:row>57</xdr:row>
      <xdr:rowOff>202406</xdr:rowOff>
    </xdr:to>
    <xdr:pic>
      <xdr:nvPicPr>
        <xdr:cNvPr id="153" name="Рисунок 15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93" t="9861" r="9818" b="16180"/>
        <a:stretch/>
      </xdr:blipFill>
      <xdr:spPr>
        <a:xfrm>
          <a:off x="5179219" y="24086343"/>
          <a:ext cx="2774156" cy="141684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58</xdr:row>
      <xdr:rowOff>130969</xdr:rowOff>
    </xdr:from>
    <xdr:to>
      <xdr:col>5</xdr:col>
      <xdr:colOff>699067</xdr:colOff>
      <xdr:row>60</xdr:row>
      <xdr:rowOff>47626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55406" y="25669875"/>
          <a:ext cx="2809875" cy="144065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49</xdr:row>
      <xdr:rowOff>154781</xdr:rowOff>
    </xdr:from>
    <xdr:to>
      <xdr:col>10</xdr:col>
      <xdr:colOff>1797842</xdr:colOff>
      <xdr:row>51</xdr:row>
      <xdr:rowOff>178593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44437" y="19800094"/>
          <a:ext cx="2869406" cy="1404937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202406</xdr:colOff>
      <xdr:row>51</xdr:row>
      <xdr:rowOff>190499</xdr:rowOff>
    </xdr:from>
    <xdr:to>
      <xdr:col>10</xdr:col>
      <xdr:colOff>1772668</xdr:colOff>
      <xdr:row>53</xdr:row>
      <xdr:rowOff>202406</xdr:rowOff>
    </xdr:to>
    <xdr:pic>
      <xdr:nvPicPr>
        <xdr:cNvPr id="158" name="Рисунок 157" descr="42877.jpg"/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t="-1163" r="5600" b="1"/>
        <a:stretch/>
      </xdr:blipFill>
      <xdr:spPr>
        <a:xfrm>
          <a:off x="12656344" y="21216937"/>
          <a:ext cx="2832325" cy="1476376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202406</xdr:colOff>
      <xdr:row>54</xdr:row>
      <xdr:rowOff>0</xdr:rowOff>
    </xdr:from>
    <xdr:to>
      <xdr:col>10</xdr:col>
      <xdr:colOff>1774030</xdr:colOff>
      <xdr:row>56</xdr:row>
      <xdr:rowOff>23813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56344" y="22729031"/>
          <a:ext cx="2833687" cy="1404938"/>
        </a:xfrm>
        <a:prstGeom prst="rect">
          <a:avLst/>
        </a:prstGeom>
      </xdr:spPr>
    </xdr:pic>
    <xdr:clientData/>
  </xdr:twoCellAnchor>
  <xdr:twoCellAnchor>
    <xdr:from>
      <xdr:col>9</xdr:col>
      <xdr:colOff>202406</xdr:colOff>
      <xdr:row>56</xdr:row>
      <xdr:rowOff>47625</xdr:rowOff>
    </xdr:from>
    <xdr:to>
      <xdr:col>10</xdr:col>
      <xdr:colOff>1774031</xdr:colOff>
      <xdr:row>58</xdr:row>
      <xdr:rowOff>35719</xdr:rowOff>
    </xdr:to>
    <xdr:sp macro="" textlink="">
      <xdr:nvSpPr>
        <xdr:cNvPr id="160" name="Скругленный прямоугольник 159"/>
        <xdr:cNvSpPr/>
      </xdr:nvSpPr>
      <xdr:spPr>
        <a:xfrm>
          <a:off x="12656344" y="24157781"/>
          <a:ext cx="2833687" cy="1416844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6" cstate="print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2">
          <a:schemeClr val="accent3">
            <a:tint val="50000"/>
            <a:hueOff val="-76804"/>
            <a:satOff val="-38636"/>
            <a:lumOff val="-517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</xdr:sp>
    <xdr:clientData/>
  </xdr:twoCellAnchor>
  <xdr:twoCellAnchor editAs="oneCell">
    <xdr:from>
      <xdr:col>9</xdr:col>
      <xdr:colOff>762000</xdr:colOff>
      <xdr:row>58</xdr:row>
      <xdr:rowOff>261937</xdr:rowOff>
    </xdr:from>
    <xdr:to>
      <xdr:col>10</xdr:col>
      <xdr:colOff>733521</xdr:colOff>
      <xdr:row>60</xdr:row>
      <xdr:rowOff>510753</xdr:rowOff>
    </xdr:to>
    <xdr:pic>
      <xdr:nvPicPr>
        <xdr:cNvPr id="161" name="Рисунок 160" descr="101848845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20515173">
          <a:off x="13215938" y="25800843"/>
          <a:ext cx="1233584" cy="1772816"/>
        </a:xfrm>
        <a:prstGeom prst="rect">
          <a:avLst/>
        </a:prstGeom>
      </xdr:spPr>
    </xdr:pic>
    <xdr:clientData/>
  </xdr:twoCellAnchor>
  <xdr:twoCellAnchor editAs="oneCell">
    <xdr:from>
      <xdr:col>14</xdr:col>
      <xdr:colOff>785813</xdr:colOff>
      <xdr:row>45</xdr:row>
      <xdr:rowOff>35717</xdr:rowOff>
    </xdr:from>
    <xdr:to>
      <xdr:col>16</xdr:col>
      <xdr:colOff>168389</xdr:colOff>
      <xdr:row>46</xdr:row>
      <xdr:rowOff>1293105</xdr:rowOff>
    </xdr:to>
    <xdr:pic>
      <xdr:nvPicPr>
        <xdr:cNvPr id="163" name="Рисунок 162" descr="2017_10_20-035-07_001.jp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42000" contrast="-54000"/>
          <a:extLst>
            <a:ext uri="{BEBA8EAE-BF5A-486C-A8C5-ECC9F3942E4B}">
              <a14:imgProps xmlns:a14="http://schemas.microsoft.com/office/drawing/2010/main" xmlns="">
                <a14:imgLayer r:embed="rId19">
                  <a14:imgEffect>
                    <a14:artisticBlur radius="5"/>
                  </a14:imgEffect>
                </a14:imgLayer>
              </a14:imgProps>
            </a:ext>
          </a:extLst>
        </a:blip>
        <a:srcRect r="6977"/>
        <a:stretch>
          <a:fillRect/>
        </a:stretch>
      </xdr:blipFill>
      <xdr:spPr>
        <a:xfrm>
          <a:off x="19561969" y="16549686"/>
          <a:ext cx="2881312" cy="1519325"/>
        </a:xfrm>
        <a:prstGeom prst="rect">
          <a:avLst/>
        </a:prstGeom>
      </xdr:spPr>
    </xdr:pic>
    <xdr:clientData/>
  </xdr:twoCellAnchor>
  <xdr:twoCellAnchor editAs="oneCell">
    <xdr:from>
      <xdr:col>14</xdr:col>
      <xdr:colOff>464344</xdr:colOff>
      <xdr:row>46</xdr:row>
      <xdr:rowOff>1226344</xdr:rowOff>
    </xdr:from>
    <xdr:to>
      <xdr:col>16</xdr:col>
      <xdr:colOff>322812</xdr:colOff>
      <xdr:row>50</xdr:row>
      <xdr:rowOff>154782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240500" y="18002250"/>
          <a:ext cx="3357204" cy="1988344"/>
        </a:xfrm>
        <a:prstGeom prst="rect">
          <a:avLst/>
        </a:prstGeom>
      </xdr:spPr>
    </xdr:pic>
    <xdr:clientData/>
  </xdr:twoCellAnchor>
  <xdr:twoCellAnchor editAs="oneCell">
    <xdr:from>
      <xdr:col>15</xdr:col>
      <xdr:colOff>63875</xdr:colOff>
      <xdr:row>50</xdr:row>
      <xdr:rowOff>154782</xdr:rowOff>
    </xdr:from>
    <xdr:to>
      <xdr:col>16</xdr:col>
      <xdr:colOff>365672</xdr:colOff>
      <xdr:row>52</xdr:row>
      <xdr:rowOff>457200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256875" y="19509582"/>
          <a:ext cx="2859940" cy="1739332"/>
        </a:xfrm>
        <a:prstGeom prst="rect">
          <a:avLst/>
        </a:prstGeom>
      </xdr:spPr>
    </xdr:pic>
    <xdr:clientData/>
  </xdr:twoCellAnchor>
  <xdr:twoCellAnchor editAs="oneCell">
    <xdr:from>
      <xdr:col>9</xdr:col>
      <xdr:colOff>7022</xdr:colOff>
      <xdr:row>45</xdr:row>
      <xdr:rowOff>226219</xdr:rowOff>
    </xdr:from>
    <xdr:to>
      <xdr:col>10</xdr:col>
      <xdr:colOff>1857374</xdr:colOff>
      <xdr:row>48</xdr:row>
      <xdr:rowOff>6450</xdr:rowOff>
    </xdr:to>
    <xdr:pic>
      <xdr:nvPicPr>
        <xdr:cNvPr id="171" name="Рисунок 170" descr="Picture backgroun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60960" y="16740188"/>
          <a:ext cx="3112415" cy="1566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250032</xdr:colOff>
      <xdr:row>47</xdr:row>
      <xdr:rowOff>11907</xdr:rowOff>
    </xdr:from>
    <xdr:to>
      <xdr:col>10</xdr:col>
      <xdr:colOff>1678781</xdr:colOff>
      <xdr:row>50</xdr:row>
      <xdr:rowOff>33498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03970" y="18097501"/>
          <a:ext cx="2690812" cy="1771809"/>
        </a:xfrm>
        <a:prstGeom prst="rect">
          <a:avLst/>
        </a:prstGeom>
      </xdr:spPr>
    </xdr:pic>
    <xdr:clientData/>
  </xdr:twoCellAnchor>
  <xdr:twoCellAnchor>
    <xdr:from>
      <xdr:col>10</xdr:col>
      <xdr:colOff>642937</xdr:colOff>
      <xdr:row>38</xdr:row>
      <xdr:rowOff>154782</xdr:rowOff>
    </xdr:from>
    <xdr:to>
      <xdr:col>15</xdr:col>
      <xdr:colOff>1737465</xdr:colOff>
      <xdr:row>42</xdr:row>
      <xdr:rowOff>467308</xdr:rowOff>
    </xdr:to>
    <xdr:graphicFrame macro="">
      <xdr:nvGraphicFramePr>
        <xdr:cNvPr id="173" name="Диаграмма 1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15</xdr:col>
      <xdr:colOff>870857</xdr:colOff>
      <xdr:row>0</xdr:row>
      <xdr:rowOff>10886</xdr:rowOff>
    </xdr:from>
    <xdr:to>
      <xdr:col>18</xdr:col>
      <xdr:colOff>14151</xdr:colOff>
      <xdr:row>1</xdr:row>
      <xdr:rowOff>258059</xdr:rowOff>
    </xdr:to>
    <xdr:pic>
      <xdr:nvPicPr>
        <xdr:cNvPr id="34" name="Рисунок 33" descr="Picture background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063857" y="10886"/>
          <a:ext cx="3443151" cy="2119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52</xdr:row>
      <xdr:rowOff>1023257</xdr:rowOff>
    </xdr:from>
    <xdr:to>
      <xdr:col>16</xdr:col>
      <xdr:colOff>489857</xdr:colOff>
      <xdr:row>55</xdr:row>
      <xdr:rowOff>141514</xdr:rowOff>
    </xdr:to>
    <xdr:pic>
      <xdr:nvPicPr>
        <xdr:cNvPr id="35" name="Рисунок 34" descr="Picture background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93000" y="21814971"/>
          <a:ext cx="3048000" cy="168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Фиолетовый II">
      <a:dk1>
        <a:sysClr val="windowText" lastClr="000000"/>
      </a:dk1>
      <a:lt1>
        <a:sysClr val="window" lastClr="FFFFFF"/>
      </a:lt1>
      <a:dk2>
        <a:srgbClr val="632E62"/>
      </a:dk2>
      <a:lt2>
        <a:srgbClr val="EAE5EB"/>
      </a:lt2>
      <a:accent1>
        <a:srgbClr val="92278F"/>
      </a:accent1>
      <a:accent2>
        <a:srgbClr val="9B57D3"/>
      </a:accent2>
      <a:accent3>
        <a:srgbClr val="755DD9"/>
      </a:accent3>
      <a:accent4>
        <a:srgbClr val="665EB8"/>
      </a:accent4>
      <a:accent5>
        <a:srgbClr val="45A5ED"/>
      </a:accent5>
      <a:accent6>
        <a:srgbClr val="5982DB"/>
      </a:accent6>
      <a:hlink>
        <a:srgbClr val="0066FF"/>
      </a:hlink>
      <a:folHlink>
        <a:srgbClr val="666699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U61"/>
  <sheetViews>
    <sheetView showGridLines="0" tabSelected="1" view="pageBreakPreview" zoomScale="70" zoomScaleNormal="27" zoomScaleSheetLayoutView="70" workbookViewId="0">
      <selection activeCell="D34" sqref="D34"/>
    </sheetView>
  </sheetViews>
  <sheetFormatPr defaultColWidth="8.7109375" defaultRowHeight="15"/>
  <cols>
    <col min="1" max="1" width="3.28515625" style="55" customWidth="1"/>
    <col min="2" max="2" width="47.28515625" style="55" customWidth="1"/>
    <col min="3" max="3" width="18.28515625" style="55" customWidth="1"/>
    <col min="4" max="4" width="21.7109375" style="55" customWidth="1"/>
    <col min="5" max="5" width="18.5703125" style="55" customWidth="1"/>
    <col min="6" max="6" width="14.28515625" style="55" customWidth="1"/>
    <col min="7" max="7" width="0.42578125" style="55" customWidth="1"/>
    <col min="8" max="8" width="48.28515625" style="55" customWidth="1"/>
    <col min="9" max="9" width="16.85546875" style="55" customWidth="1"/>
    <col min="10" max="10" width="18.85546875" style="55" customWidth="1"/>
    <col min="11" max="11" width="28.42578125" style="55" customWidth="1"/>
    <col min="12" max="12" width="9.28515625" style="55" hidden="1" customWidth="1"/>
    <col min="13" max="13" width="0.7109375" style="55" customWidth="1"/>
    <col min="14" max="14" width="46.7109375" style="55" customWidth="1"/>
    <col min="15" max="15" width="15.140625" style="55" customWidth="1"/>
    <col min="16" max="16" width="37.28515625" style="55" customWidth="1"/>
    <col min="17" max="17" width="16.7109375" style="55" customWidth="1"/>
    <col min="18" max="18" width="8.7109375" style="55"/>
    <col min="19" max="19" width="27.28515625" style="55" customWidth="1"/>
    <col min="20" max="20" width="23.28515625" style="55" customWidth="1"/>
    <col min="21" max="16384" width="8.7109375" style="55"/>
  </cols>
  <sheetData>
    <row r="1" spans="1:18" ht="147" customHeight="1">
      <c r="A1" s="90"/>
      <c r="C1" s="52" t="s">
        <v>13</v>
      </c>
      <c r="D1" s="53">
        <f>Обработка0!$B$14</f>
        <v>495757.7</v>
      </c>
      <c r="E1" s="54" t="s">
        <v>58</v>
      </c>
      <c r="I1" s="52" t="s">
        <v>23</v>
      </c>
      <c r="J1" s="56">
        <f>Обработка0!$B$18</f>
        <v>492692.1</v>
      </c>
      <c r="K1" s="57" t="s">
        <v>58</v>
      </c>
      <c r="R1"/>
    </row>
    <row r="2" spans="1:18" ht="33" customHeight="1">
      <c r="C2" s="52"/>
      <c r="D2" s="58"/>
      <c r="E2" s="54"/>
      <c r="I2" s="52"/>
      <c r="J2" s="59"/>
      <c r="K2" s="57"/>
    </row>
    <row r="6" spans="1:18">
      <c r="R6" s="55" t="s">
        <v>25</v>
      </c>
    </row>
    <row r="14" spans="1:18" ht="22.9" customHeight="1"/>
    <row r="15" spans="1:18" ht="13.9" customHeight="1"/>
    <row r="16" spans="1:18" ht="43.9" customHeight="1"/>
    <row r="17" spans="2:17" ht="37.15" customHeight="1"/>
    <row r="18" spans="2:17" ht="37.15" customHeight="1"/>
    <row r="19" spans="2:17" ht="37.15" customHeight="1"/>
    <row r="20" spans="2:17" ht="36.950000000000003" customHeight="1"/>
    <row r="21" spans="2:17" ht="36.950000000000003" customHeight="1"/>
    <row r="22" spans="2:17" ht="36.950000000000003" customHeight="1"/>
    <row r="23" spans="2:17" ht="36.950000000000003" customHeight="1"/>
    <row r="25" spans="2:17" ht="0.95" customHeight="1"/>
    <row r="26" spans="2:17" ht="25.5" customHeight="1">
      <c r="H26" s="60" t="s">
        <v>15</v>
      </c>
      <c r="I26" s="61"/>
      <c r="J26" s="62">
        <f>Обработка0!$B$19</f>
        <v>-3065.6000000000349</v>
      </c>
      <c r="K26" s="60" t="s">
        <v>58</v>
      </c>
    </row>
    <row r="27" spans="2:17" ht="1.1499999999999999" customHeight="1"/>
    <row r="28" spans="2:17" ht="18.75" customHeight="1"/>
    <row r="30" spans="2:17" ht="51" customHeight="1">
      <c r="B30" s="91" t="s">
        <v>66</v>
      </c>
      <c r="C30" s="91"/>
      <c r="D30" s="91"/>
      <c r="E30" s="91"/>
      <c r="F30" s="91"/>
      <c r="G30" s="91"/>
      <c r="H30" s="91"/>
      <c r="I30" s="91"/>
      <c r="J30" s="91"/>
      <c r="K30" s="92" t="s">
        <v>64</v>
      </c>
      <c r="L30" s="92"/>
      <c r="M30" s="92"/>
      <c r="N30" s="92"/>
      <c r="O30" s="92"/>
      <c r="P30" s="92"/>
      <c r="Q30" s="92"/>
    </row>
    <row r="37" spans="2:20" ht="52.9" hidden="1" customHeight="1"/>
    <row r="38" spans="2:20" ht="13.7" hidden="1" customHeight="1"/>
    <row r="39" spans="2:20" ht="51.75" customHeight="1"/>
    <row r="40" spans="2:20" ht="64.5" customHeight="1"/>
    <row r="41" spans="2:20" ht="57.6" customHeight="1"/>
    <row r="42" spans="2:20" ht="66" customHeight="1"/>
    <row r="43" spans="2:20" ht="51.75" customHeight="1"/>
    <row r="44" spans="2:20" ht="45" customHeight="1"/>
    <row r="45" spans="2:20" ht="34.15" customHeight="1">
      <c r="B45" s="63" t="s">
        <v>59</v>
      </c>
      <c r="D45" s="64">
        <f>обработка3!$B$20</f>
        <v>495559.2</v>
      </c>
      <c r="E45" s="64" t="s">
        <v>58</v>
      </c>
    </row>
    <row r="46" spans="2:20" ht="20.25" customHeight="1">
      <c r="E46" s="65"/>
    </row>
    <row r="47" spans="2:20" ht="102.75" customHeight="1">
      <c r="B47" s="81" t="str">
        <f>обработка3!$A$2</f>
        <v xml:space="preserve">  Муниципальная программа "Развитие системы образования МР "Мосальский район"</v>
      </c>
      <c r="C47" s="82">
        <f>обработка3!$B$2</f>
        <v>200932.5</v>
      </c>
      <c r="H47" s="81" t="str">
        <f>обработка3!$A$9</f>
        <v xml:space="preserve">  Муниципальная программа "Развитие сельского хозяйства и рынков сельскохозяйственной продукции в Мосальском районе"</v>
      </c>
      <c r="I47" s="82">
        <f>обработка3!$B$9</f>
        <v>4504.6000000000004</v>
      </c>
      <c r="J47"/>
      <c r="M47" s="67"/>
      <c r="N47" s="81" t="str">
        <f>обработка3!$A$16</f>
        <v xml:space="preserve">  Муниципальная программа "Повышения качества и эффективности исполнения муниципальных функций и предоставление услуг в сфере архитектуры и градостроительства в Мосальском районе"</v>
      </c>
      <c r="O47" s="88">
        <f>обработка3!$B16</f>
        <v>105.6</v>
      </c>
      <c r="P47" s="67"/>
      <c r="Q47" s="69"/>
      <c r="S47" s="67"/>
      <c r="T47" s="70"/>
    </row>
    <row r="48" spans="2:20" ht="17.649999999999999" customHeight="1">
      <c r="B48" s="83"/>
      <c r="C48" s="84"/>
      <c r="H48" s="81"/>
      <c r="I48" s="84"/>
      <c r="M48" s="67"/>
      <c r="N48" s="81"/>
      <c r="O48" s="89"/>
      <c r="P48" s="73"/>
      <c r="Q48" s="73"/>
      <c r="S48" s="73"/>
      <c r="T48" s="73"/>
    </row>
    <row r="49" spans="2:21" ht="105.75" customHeight="1">
      <c r="B49" s="81" t="str">
        <f>обработка3!$A$3</f>
        <v xml:space="preserve"> Муниципальная программа "Социальная поддержка граждан в Мосальском районе"</v>
      </c>
      <c r="C49" s="82">
        <f>обработка3!$B$3</f>
        <v>73706.3</v>
      </c>
      <c r="D49" s="74"/>
      <c r="H49" s="81" t="str">
        <f>обработка3!$A$10</f>
        <v xml:space="preserve">  Муниципальная программа "Энергосбережение и повышение энергетической эффективности на территории МР "Мосальский район"</v>
      </c>
      <c r="I49" s="82">
        <f>обработка3!$B10</f>
        <v>28528.9</v>
      </c>
      <c r="J49" s="74"/>
      <c r="M49" s="67"/>
      <c r="N49" s="81" t="str">
        <f>обработка3!$A$17</f>
        <v xml:space="preserve">  Муниципальная программа «Целевая подготовка специалистов востребованных профессий на рынке труда  на территории муниципального района «Мосальский район»</v>
      </c>
      <c r="O49" s="88">
        <f>обработка3!$B17</f>
        <v>180</v>
      </c>
      <c r="P49" s="67"/>
      <c r="Q49" s="69"/>
      <c r="R49" s="74"/>
      <c r="S49" s="67"/>
      <c r="T49" s="69"/>
      <c r="U49" s="74"/>
    </row>
    <row r="50" spans="2:21" ht="15.4" customHeight="1">
      <c r="B50" s="81"/>
      <c r="C50" s="84"/>
      <c r="H50" s="81"/>
      <c r="I50" s="84"/>
      <c r="M50" s="67"/>
      <c r="N50" s="81"/>
      <c r="O50" s="89"/>
      <c r="P50" s="73"/>
      <c r="Q50" s="73"/>
      <c r="S50" s="73"/>
      <c r="T50" s="73"/>
    </row>
    <row r="51" spans="2:21" ht="93.75" customHeight="1">
      <c r="B51" s="81" t="str">
        <f>обработка3!$A$4</f>
        <v>Муниципальная программа "Обеспечение доступным и комфортным жильем и коммунальными услугами населения Мосальского района"</v>
      </c>
      <c r="C51" s="82">
        <f>обработка3!$B$4</f>
        <v>2248.5</v>
      </c>
      <c r="H51" s="81" t="str">
        <f>обработка3!$A$11</f>
        <v xml:space="preserve">  Муниципальная программа "Управление земельно-имущественными ресурсами Мосальского района"</v>
      </c>
      <c r="I51" s="82">
        <f>обработка3!$B11</f>
        <v>6153.5</v>
      </c>
      <c r="M51" s="67"/>
      <c r="N51" s="81" t="str">
        <f>обработка3!$A$18</f>
        <v>Муниципальная программа «Развитие школы искуств в Мосальском районе»</v>
      </c>
      <c r="O51" s="88">
        <f>обработка3!$B18</f>
        <v>13669.9</v>
      </c>
      <c r="P51" s="67"/>
      <c r="Q51" s="70"/>
      <c r="S51" s="67"/>
      <c r="T51" s="69"/>
    </row>
    <row r="52" spans="2:21" ht="20.25" customHeight="1">
      <c r="B52" s="81"/>
      <c r="C52" s="84"/>
      <c r="H52" s="81"/>
      <c r="I52" s="84"/>
      <c r="M52" s="67"/>
      <c r="N52" s="71"/>
      <c r="O52" s="72"/>
      <c r="P52" s="73"/>
      <c r="Q52" s="73"/>
      <c r="S52" s="73"/>
      <c r="T52" s="73"/>
    </row>
    <row r="53" spans="2:21" ht="94.7" customHeight="1">
      <c r="B53" s="81" t="str">
        <f>обработка3!$A$5</f>
        <v xml:space="preserve">  Муниципальная программа "Безопасность жизнедеятельности на территории муниципального района "Мосальский район"</v>
      </c>
      <c r="C53" s="82">
        <f>обработка3!$B$5</f>
        <v>4689.7</v>
      </c>
      <c r="H53" s="81" t="str">
        <f>обработка3!$A$12</f>
        <v xml:space="preserve">  Муниципальная программа "Поддержка и развитие малого и среднего предпринимательства на территории МР "Мосальский район"</v>
      </c>
      <c r="I53" s="82">
        <f>обработка3!$B12</f>
        <v>578.20000000000005</v>
      </c>
      <c r="M53" s="67"/>
      <c r="N53" s="81"/>
      <c r="O53" s="68"/>
      <c r="P53" s="67"/>
      <c r="Q53" s="69"/>
      <c r="S53" s="67"/>
      <c r="T53" s="69"/>
    </row>
    <row r="54" spans="2:21" ht="18.75">
      <c r="B54" s="81"/>
      <c r="C54" s="82"/>
      <c r="H54" s="81"/>
      <c r="I54" s="84"/>
      <c r="M54" s="67"/>
      <c r="N54" s="71"/>
      <c r="O54" s="72"/>
      <c r="P54" s="73"/>
      <c r="Q54" s="73"/>
    </row>
    <row r="55" spans="2:21" ht="90" customHeight="1">
      <c r="B55" s="81" t="str">
        <f>обработка3!$A$6</f>
        <v xml:space="preserve">  Муниципальная программа "Сохранение и развитие культуры на территории МР "Мосальский район"</v>
      </c>
      <c r="C55" s="82">
        <f>обработка3!$B$6</f>
        <v>48993.3</v>
      </c>
      <c r="H55" s="81" t="str">
        <f>обработка3!$A$13</f>
        <v xml:space="preserve">  Муниципальная программа "Молодёжь"</v>
      </c>
      <c r="I55" s="82">
        <f>обработка3!$B13</f>
        <v>506</v>
      </c>
      <c r="M55" s="67"/>
      <c r="N55" s="81" t="str">
        <f>обработка3!$A$19</f>
        <v>Непрограммные расходы</v>
      </c>
      <c r="O55" s="88">
        <f>обработка3!$B19</f>
        <v>4027.2</v>
      </c>
      <c r="P55"/>
      <c r="Q55" s="69"/>
    </row>
    <row r="56" spans="2:21" ht="18.75">
      <c r="B56" s="81"/>
      <c r="C56" s="84"/>
      <c r="D56" s="74"/>
      <c r="H56" s="81"/>
      <c r="I56" s="85"/>
      <c r="M56" s="67"/>
      <c r="N56" s="71"/>
      <c r="O56" s="72"/>
      <c r="P56" s="73"/>
      <c r="Q56" s="73"/>
    </row>
    <row r="57" spans="2:21" ht="93.75" customHeight="1">
      <c r="B57" s="81" t="str">
        <f>обработка3!$A$7</f>
        <v xml:space="preserve">  Муниципальная программа "Развитие физической культуры и спорта на территории МР "Мосальский район"</v>
      </c>
      <c r="C57" s="82">
        <f>обработка3!$B$7</f>
        <v>18717.599999999999</v>
      </c>
      <c r="H57" s="81" t="str">
        <f>обработка3!$A$14</f>
        <v xml:space="preserve">  Муниципальная программа «Совершенствование системы управления общественными финансами в Мосальском районе»</v>
      </c>
      <c r="I57" s="82">
        <f>обработка3!$B14</f>
        <v>33237.4</v>
      </c>
      <c r="M57" s="67"/>
      <c r="N57" s="66"/>
      <c r="O57" s="68"/>
      <c r="P57" s="67"/>
      <c r="Q57" s="69"/>
    </row>
    <row r="58" spans="2:21" ht="18.75">
      <c r="B58" s="81"/>
      <c r="C58" s="84"/>
      <c r="H58" s="81"/>
      <c r="I58" s="84"/>
      <c r="M58" s="67"/>
      <c r="N58" s="75"/>
    </row>
    <row r="59" spans="2:21" ht="101.25" customHeight="1">
      <c r="B59" s="81" t="str">
        <f>обработка3!$A$8</f>
        <v xml:space="preserve">  Муниципальная программа "Ремонт, содержание сети автомобильных дорог и организация пассажирских внутримуниципальных перевозок на территории МР "Мосальский район"</v>
      </c>
      <c r="C59" s="82">
        <f>обработка3!$B$8</f>
        <v>17169.400000000001</v>
      </c>
      <c r="H59" s="81" t="str">
        <f>обработка3!$A$15</f>
        <v xml:space="preserve">  Муниципальная программа "Развитие муниципальной службы в Мосальском районе"</v>
      </c>
      <c r="I59" s="82">
        <f>обработка3!$B15</f>
        <v>37610.6</v>
      </c>
      <c r="M59" s="67"/>
      <c r="N59" s="66"/>
      <c r="O59" s="68"/>
    </row>
    <row r="60" spans="2:21" ht="18.75">
      <c r="B60" s="73"/>
      <c r="C60" s="73"/>
      <c r="H60" s="86"/>
      <c r="I60" s="87"/>
      <c r="M60" s="67"/>
    </row>
    <row r="61" spans="2:21" ht="90" customHeight="1">
      <c r="B61" s="67"/>
      <c r="D61" s="67"/>
      <c r="F61" s="67"/>
      <c r="H61" s="67"/>
      <c r="J61" s="67"/>
      <c r="L61" s="67"/>
      <c r="N61" s="67"/>
      <c r="P61" s="67"/>
      <c r="R61" s="67"/>
    </row>
  </sheetData>
  <sheetProtection password="CC3D" sheet="1" objects="1" scenarios="1"/>
  <mergeCells count="2">
    <mergeCell ref="B30:J30"/>
    <mergeCell ref="K30:Q30"/>
  </mergeCells>
  <pageMargins left="0.70866141732283472" right="0.70866141732283472" top="0.74803149606299213" bottom="0.74803149606299213" header="0.31496062992125984" footer="0.31496062992125984"/>
  <pageSetup paperSize="9" scale="24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E19"/>
  <sheetViews>
    <sheetView zoomScale="80" zoomScaleNormal="80" workbookViewId="0">
      <selection activeCell="A32" sqref="A32"/>
    </sheetView>
  </sheetViews>
  <sheetFormatPr defaultColWidth="8.7109375" defaultRowHeight="12.75"/>
  <cols>
    <col min="1" max="1" width="61.28515625" style="10" customWidth="1"/>
    <col min="2" max="2" width="25.28515625" style="25" customWidth="1"/>
    <col min="3" max="16384" width="8.7109375" style="10"/>
  </cols>
  <sheetData>
    <row r="1" spans="1:5">
      <c r="A1" s="10">
        <v>1</v>
      </c>
      <c r="B1" s="25" t="str">
        <f>INDEX(Данные!A2:A13, A1)</f>
        <v>2024 год</v>
      </c>
    </row>
    <row r="2" spans="1:5" ht="18" customHeight="1">
      <c r="A2" s="17" t="s">
        <v>0</v>
      </c>
      <c r="B2" s="31">
        <f>VLOOKUP(B$1,Данные!$A:$R,MATCH(A2,Данные!$A$1:$R$1,0),0)</f>
        <v>78210.399999999994</v>
      </c>
      <c r="E2" s="37"/>
    </row>
    <row r="3" spans="1:5" ht="18" customHeight="1">
      <c r="A3" s="17" t="s">
        <v>1</v>
      </c>
      <c r="B3" s="31">
        <f>VLOOKUP(B$1,Данные!$A:$R,MATCH(A3,Данные!$A$1:$R$1,0),0)</f>
        <v>231519.5</v>
      </c>
      <c r="E3" s="37"/>
    </row>
    <row r="4" spans="1:5" ht="18" customHeight="1">
      <c r="A4" s="17" t="s">
        <v>19</v>
      </c>
      <c r="B4" s="31">
        <f>VLOOKUP(B$1,Данные!$A:$R,MATCH(A4,Данные!$A$1:$R$1,0),0)</f>
        <v>56713.3</v>
      </c>
      <c r="E4" s="37"/>
    </row>
    <row r="5" spans="1:5" ht="18" customHeight="1">
      <c r="A5" s="17" t="s">
        <v>2</v>
      </c>
      <c r="B5" s="31">
        <f>VLOOKUP(B$1,Данные!$A:$R,MATCH(A5,Данные!$A$1:$R$1,0),0)</f>
        <v>25011.8</v>
      </c>
      <c r="E5" s="37"/>
    </row>
    <row r="6" spans="1:5" ht="18" customHeight="1">
      <c r="A6" s="17" t="s">
        <v>3</v>
      </c>
      <c r="B6" s="31">
        <f>VLOOKUP(B$1,Данные!$A:$R,MATCH(A6,Данные!$A$1:$R$1,0),0)</f>
        <v>56068.7</v>
      </c>
      <c r="E6" s="37"/>
    </row>
    <row r="7" spans="1:5" ht="18" customHeight="1">
      <c r="A7" s="17" t="s">
        <v>20</v>
      </c>
      <c r="B7" s="31">
        <f>VLOOKUP(B$1,Данные!$A:$R,MATCH(A7,Данные!$A$1:$R$1,0),0)</f>
        <v>5720.8</v>
      </c>
      <c r="E7" s="37"/>
    </row>
    <row r="8" spans="1:5" ht="18" customHeight="1">
      <c r="A8" s="17" t="s">
        <v>18</v>
      </c>
      <c r="B8" s="31">
        <f>VLOOKUP(B$1,Данные!$A:$R,MATCH(A8,Данные!$A$1:$R$1,0),0)</f>
        <v>5193.7</v>
      </c>
      <c r="E8" s="37"/>
    </row>
    <row r="9" spans="1:5" ht="18" customHeight="1">
      <c r="A9" s="17" t="s">
        <v>21</v>
      </c>
      <c r="B9" s="31">
        <f>VLOOKUP(B$1,Данные!$A:$R,MATCH(A9,Данные!$A$1:$R$1,0),0)</f>
        <v>3629.3</v>
      </c>
      <c r="E9" s="37"/>
    </row>
    <row r="10" spans="1:5" ht="18" customHeight="1">
      <c r="A10" s="17" t="s">
        <v>4</v>
      </c>
      <c r="B10" s="31">
        <f>VLOOKUP(B$1,Данные!$A:$R,MATCH(A10,Данные!$A$1:$R$1,0),0)</f>
        <v>8809.2999999999993</v>
      </c>
      <c r="E10" s="37"/>
    </row>
    <row r="11" spans="1:5" ht="18" customHeight="1">
      <c r="A11" s="17" t="s">
        <v>22</v>
      </c>
      <c r="B11" s="31">
        <f>VLOOKUP(B$1,Данные!$A:$R,MATCH(A11,Данные!$A$1:$R$1,0),0)</f>
        <v>4.9000000000000004</v>
      </c>
      <c r="E11" s="37"/>
    </row>
    <row r="12" spans="1:5" ht="18" customHeight="1">
      <c r="A12" s="17" t="s">
        <v>65</v>
      </c>
      <c r="B12" s="31">
        <f>VLOOKUP(B$1,Данные!$A:$R,MATCH(A12,Данные!$A$1:$R$1,0),0)</f>
        <v>0</v>
      </c>
      <c r="E12" s="37"/>
    </row>
    <row r="13" spans="1:5" ht="26.25" customHeight="1">
      <c r="A13" s="79" t="s">
        <v>26</v>
      </c>
      <c r="B13" s="31">
        <f>VLOOKUP(B$1,Данные!$A:$R,MATCH(A13,Данные!$A$1:$R$1,0),0)</f>
        <v>24876</v>
      </c>
      <c r="E13" s="37"/>
    </row>
    <row r="14" spans="1:5" s="18" customFormat="1" ht="18" customHeight="1">
      <c r="A14" s="18" t="s">
        <v>11</v>
      </c>
      <c r="B14" s="32">
        <f>VLOOKUP(B$1,Данные!$A:$R,MATCH(A14,Данные!$A$1:$R$1,0),0)</f>
        <v>495757.7</v>
      </c>
      <c r="E14" s="38"/>
    </row>
    <row r="15" spans="1:5" ht="18" customHeight="1">
      <c r="A15" s="10" t="s">
        <v>10</v>
      </c>
      <c r="B15" s="31">
        <f>VLOOKUP(B$1,Данные!$A:$R,MATCH(A15,Данные!$A$1:$R$1,0),0)</f>
        <v>121778.8</v>
      </c>
      <c r="E15" s="37"/>
    </row>
    <row r="16" spans="1:5" ht="18" customHeight="1">
      <c r="A16" s="10" t="s">
        <v>8</v>
      </c>
      <c r="B16" s="31">
        <f>VLOOKUP(B$1,Данные!$A:$R,MATCH(A16,Данные!$A$1:$R$1,0),0)</f>
        <v>17283</v>
      </c>
      <c r="E16" s="37"/>
    </row>
    <row r="17" spans="1:5" ht="18" customHeight="1">
      <c r="A17" s="10" t="s">
        <v>9</v>
      </c>
      <c r="B17" s="31">
        <f>VLOOKUP(B$1,Данные!$A:$R,MATCH(A17,Данные!$A$1:$R$1,0),0)</f>
        <v>353630.3</v>
      </c>
      <c r="E17" s="37"/>
    </row>
    <row r="18" spans="1:5" s="18" customFormat="1" ht="18" customHeight="1">
      <c r="A18" s="18" t="s">
        <v>12</v>
      </c>
      <c r="B18" s="32">
        <f>VLOOKUP(B$1,Данные!$A:$S,MATCH(A18,Данные!$A$1:$R$1,0),0)</f>
        <v>492692.1</v>
      </c>
      <c r="E18" s="39"/>
    </row>
    <row r="19" spans="1:5" s="18" customFormat="1" ht="18" customHeight="1">
      <c r="A19" s="18" t="s">
        <v>14</v>
      </c>
      <c r="B19" s="32">
        <f>VLOOKUP(B$1,Данные!$A:$S,MATCH(A19,Данные!$A$1:$S$1,0),0)</f>
        <v>-3065.6000000000349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S14"/>
  <sheetViews>
    <sheetView zoomScale="70" zoomScaleNormal="70" workbookViewId="0">
      <selection activeCell="A32" sqref="A32"/>
    </sheetView>
  </sheetViews>
  <sheetFormatPr defaultColWidth="8.7109375" defaultRowHeight="12.75"/>
  <cols>
    <col min="1" max="1" width="11.28515625" style="15" customWidth="1"/>
    <col min="2" max="2" width="15.140625" style="15" customWidth="1"/>
    <col min="3" max="3" width="13.85546875" style="15" customWidth="1"/>
    <col min="4" max="4" width="22.28515625" style="15" customWidth="1"/>
    <col min="5" max="5" width="13.42578125" style="15" customWidth="1"/>
    <col min="6" max="7" width="15.140625" style="15" customWidth="1"/>
    <col min="8" max="8" width="18.42578125" style="15" customWidth="1"/>
    <col min="9" max="10" width="12.85546875" style="15" customWidth="1"/>
    <col min="11" max="12" width="16.140625" style="15" customWidth="1"/>
    <col min="13" max="13" width="21.42578125" style="15" customWidth="1"/>
    <col min="14" max="14" width="15.28515625" style="21" customWidth="1"/>
    <col min="15" max="16" width="12.140625" style="15" customWidth="1"/>
    <col min="17" max="17" width="14.7109375" style="15" customWidth="1"/>
    <col min="18" max="18" width="13.28515625" style="21" customWidth="1"/>
    <col min="19" max="19" width="13.42578125" style="21" customWidth="1"/>
    <col min="20" max="16384" width="8.7109375" style="15"/>
  </cols>
  <sheetData>
    <row r="1" spans="1:19" ht="81.75" customHeight="1">
      <c r="A1" s="20" t="s">
        <v>6</v>
      </c>
      <c r="B1" s="22" t="s">
        <v>0</v>
      </c>
      <c r="C1" s="22" t="s">
        <v>1</v>
      </c>
      <c r="D1" s="22" t="s">
        <v>19</v>
      </c>
      <c r="E1" s="22" t="s">
        <v>2</v>
      </c>
      <c r="F1" s="22" t="s">
        <v>3</v>
      </c>
      <c r="G1" s="22" t="s">
        <v>20</v>
      </c>
      <c r="H1" s="22" t="s">
        <v>18</v>
      </c>
      <c r="I1" s="22" t="s">
        <v>21</v>
      </c>
      <c r="J1" s="22" t="s">
        <v>4</v>
      </c>
      <c r="K1" s="22" t="s">
        <v>22</v>
      </c>
      <c r="L1" s="22" t="s">
        <v>65</v>
      </c>
      <c r="M1" s="34" t="s">
        <v>26</v>
      </c>
      <c r="N1" s="23" t="s">
        <v>11</v>
      </c>
      <c r="O1" s="24" t="s">
        <v>10</v>
      </c>
      <c r="P1" s="24" t="s">
        <v>8</v>
      </c>
      <c r="Q1" s="24" t="s">
        <v>9</v>
      </c>
      <c r="R1" s="23" t="s">
        <v>12</v>
      </c>
      <c r="S1" s="35" t="s">
        <v>14</v>
      </c>
    </row>
    <row r="2" spans="1:19" ht="16.5" customHeight="1">
      <c r="A2" s="15" t="s">
        <v>16</v>
      </c>
      <c r="B2" s="33">
        <v>78210.399999999994</v>
      </c>
      <c r="C2" s="33">
        <v>231519.5</v>
      </c>
      <c r="D2" s="33">
        <v>56713.3</v>
      </c>
      <c r="E2" s="33">
        <v>25011.8</v>
      </c>
      <c r="F2" s="33">
        <v>56068.7</v>
      </c>
      <c r="G2" s="33">
        <v>5720.8</v>
      </c>
      <c r="H2" s="33">
        <v>5193.7</v>
      </c>
      <c r="I2" s="33">
        <v>3629.3</v>
      </c>
      <c r="J2" s="33">
        <v>8809.2999999999993</v>
      </c>
      <c r="K2" s="33">
        <v>4.9000000000000004</v>
      </c>
      <c r="L2" s="33"/>
      <c r="M2" s="33">
        <v>24876</v>
      </c>
      <c r="N2" s="30">
        <f>SUM(B2:M2)</f>
        <v>495757.7</v>
      </c>
      <c r="O2" s="28">
        <v>121778.8</v>
      </c>
      <c r="P2" s="28">
        <v>17283</v>
      </c>
      <c r="Q2" s="28">
        <v>353630.3</v>
      </c>
      <c r="R2" s="29">
        <f>SUM(O2:Q2)</f>
        <v>492692.1</v>
      </c>
      <c r="S2" s="30">
        <f>SUM(R2-N2)</f>
        <v>-3065.6000000000349</v>
      </c>
    </row>
    <row r="3" spans="1:19" ht="16.5" customHeight="1">
      <c r="A3" s="15" t="s">
        <v>17</v>
      </c>
      <c r="B3" s="33">
        <v>75779</v>
      </c>
      <c r="C3" s="33">
        <v>247516.6</v>
      </c>
      <c r="D3" s="33">
        <v>54889.4</v>
      </c>
      <c r="E3" s="33">
        <v>26248.3</v>
      </c>
      <c r="F3" s="33">
        <v>51951.5</v>
      </c>
      <c r="G3" s="33">
        <v>4940.8</v>
      </c>
      <c r="H3" s="33">
        <v>5039.3999999999996</v>
      </c>
      <c r="I3" s="33">
        <v>3429.3</v>
      </c>
      <c r="J3" s="33">
        <v>884</v>
      </c>
      <c r="K3" s="33">
        <v>4.9000000000000004</v>
      </c>
      <c r="L3" s="33">
        <v>6248.8</v>
      </c>
      <c r="M3" s="33">
        <v>24876</v>
      </c>
      <c r="N3" s="30">
        <f>SUM(B3:M3)</f>
        <v>501808</v>
      </c>
      <c r="O3" s="28">
        <v>130042.2</v>
      </c>
      <c r="P3" s="28">
        <v>13035</v>
      </c>
      <c r="Q3" s="28">
        <v>358730.8</v>
      </c>
      <c r="R3" s="29">
        <f>SUM(O3:Q3)</f>
        <v>501808</v>
      </c>
      <c r="S3" s="30">
        <f t="shared" ref="S3:S4" si="0">SUM(R3-N3)</f>
        <v>0</v>
      </c>
    </row>
    <row r="4" spans="1:19" ht="16.5" customHeight="1">
      <c r="A4" s="15" t="s">
        <v>24</v>
      </c>
      <c r="B4" s="33">
        <v>73457.3</v>
      </c>
      <c r="C4" s="33">
        <v>224109</v>
      </c>
      <c r="D4" s="33">
        <v>54641.4</v>
      </c>
      <c r="E4" s="33">
        <v>23740.6</v>
      </c>
      <c r="F4" s="33">
        <v>51504.1</v>
      </c>
      <c r="G4" s="33">
        <v>4940.8</v>
      </c>
      <c r="H4" s="33">
        <v>5058</v>
      </c>
      <c r="I4" s="33">
        <v>3429.3</v>
      </c>
      <c r="J4" s="33">
        <v>884</v>
      </c>
      <c r="K4" s="28">
        <v>3.9</v>
      </c>
      <c r="L4" s="28">
        <v>12603.9</v>
      </c>
      <c r="M4" s="28">
        <v>24876</v>
      </c>
      <c r="N4" s="30">
        <f>SUM(B4:M4)</f>
        <v>479248.3</v>
      </c>
      <c r="O4" s="28">
        <v>136274.1</v>
      </c>
      <c r="P4" s="28">
        <v>13135</v>
      </c>
      <c r="Q4" s="28">
        <v>329839.2</v>
      </c>
      <c r="R4" s="29">
        <f>SUM(O4:Q4)</f>
        <v>479248.30000000005</v>
      </c>
      <c r="S4" s="30">
        <f t="shared" si="0"/>
        <v>5.8207660913467407E-11</v>
      </c>
    </row>
    <row r="5" spans="1:19">
      <c r="B5" s="40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2"/>
      <c r="S5" s="27"/>
    </row>
    <row r="6" spans="1:19" s="21" customFormat="1" ht="39.4" customHeight="1">
      <c r="B6" s="26" t="s">
        <v>7</v>
      </c>
      <c r="C6" s="26" t="s">
        <v>8</v>
      </c>
      <c r="D6" s="26" t="s">
        <v>9</v>
      </c>
      <c r="E6" s="21" t="s">
        <v>5</v>
      </c>
    </row>
    <row r="7" spans="1:19" ht="16.5" customHeight="1">
      <c r="A7" s="15" t="s">
        <v>16</v>
      </c>
      <c r="B7" s="28">
        <v>121778.8</v>
      </c>
      <c r="C7" s="28">
        <v>17283</v>
      </c>
      <c r="D7" s="28">
        <v>353630.3</v>
      </c>
      <c r="E7" s="30">
        <f>SUM(B7:D7)</f>
        <v>492692.1</v>
      </c>
    </row>
    <row r="8" spans="1:19" ht="16.5" customHeight="1">
      <c r="A8" s="15" t="s">
        <v>17</v>
      </c>
      <c r="B8" s="28">
        <v>130042.2</v>
      </c>
      <c r="C8" s="28">
        <v>13035</v>
      </c>
      <c r="D8" s="28">
        <v>358730.8</v>
      </c>
      <c r="E8" s="30">
        <f>SUM(B8:D8)</f>
        <v>501808</v>
      </c>
    </row>
    <row r="9" spans="1:19" ht="16.5" customHeight="1">
      <c r="A9" s="15" t="s">
        <v>24</v>
      </c>
      <c r="B9" s="28">
        <v>136274.1</v>
      </c>
      <c r="C9" s="28">
        <v>13135</v>
      </c>
      <c r="D9" s="28">
        <v>329839.2</v>
      </c>
      <c r="E9" s="30">
        <f>SUM(B9:D9)</f>
        <v>479248.30000000005</v>
      </c>
    </row>
    <row r="10" spans="1:19">
      <c r="E10" s="21"/>
    </row>
    <row r="11" spans="1:19">
      <c r="E11" s="21"/>
    </row>
    <row r="12" spans="1:19">
      <c r="B12" s="13"/>
      <c r="C12" s="13"/>
      <c r="D12" s="13"/>
    </row>
    <row r="13" spans="1:19">
      <c r="D13" s="13"/>
    </row>
    <row r="14" spans="1:19">
      <c r="A14" s="21"/>
      <c r="B14" s="13"/>
      <c r="C14" s="13"/>
      <c r="D14" s="13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D21"/>
  <sheetViews>
    <sheetView zoomScale="70" zoomScaleNormal="70" workbookViewId="0">
      <selection activeCell="A32" sqref="A32"/>
    </sheetView>
  </sheetViews>
  <sheetFormatPr defaultColWidth="8.7109375" defaultRowHeight="12.75"/>
  <cols>
    <col min="1" max="1" width="69.42578125" style="10" customWidth="1"/>
    <col min="2" max="2" width="16.7109375" style="15" customWidth="1"/>
    <col min="3" max="3" width="22" style="15" customWidth="1"/>
    <col min="4" max="4" width="21.7109375" style="15" customWidth="1"/>
    <col min="5" max="16384" width="8.7109375" style="10"/>
  </cols>
  <sheetData>
    <row r="1" spans="1:4">
      <c r="A1" s="8" t="s">
        <v>6</v>
      </c>
      <c r="B1" s="11" t="s">
        <v>16</v>
      </c>
      <c r="C1" s="11" t="s">
        <v>17</v>
      </c>
      <c r="D1" s="11" t="s">
        <v>24</v>
      </c>
    </row>
    <row r="2" spans="1:4" ht="16.5" customHeight="1">
      <c r="A2" s="9" t="s">
        <v>27</v>
      </c>
      <c r="B2" s="33">
        <v>78210.399999999994</v>
      </c>
      <c r="C2" s="33">
        <v>75779.100000000006</v>
      </c>
      <c r="D2" s="33">
        <v>73457.3</v>
      </c>
    </row>
    <row r="3" spans="1:4" ht="16.5" customHeight="1">
      <c r="A3" s="9" t="s">
        <v>28</v>
      </c>
      <c r="B3" s="33">
        <v>231519.5</v>
      </c>
      <c r="C3" s="33">
        <v>247516.7</v>
      </c>
      <c r="D3" s="33">
        <v>224109</v>
      </c>
    </row>
    <row r="4" spans="1:4" ht="16.5" customHeight="1">
      <c r="A4" s="9" t="s">
        <v>29</v>
      </c>
      <c r="B4" s="33">
        <v>56713.3</v>
      </c>
      <c r="C4" s="33">
        <v>54889.4</v>
      </c>
      <c r="D4" s="33">
        <v>54641.4</v>
      </c>
    </row>
    <row r="5" spans="1:4" ht="16.5" customHeight="1">
      <c r="A5" s="9" t="s">
        <v>30</v>
      </c>
      <c r="B5" s="33">
        <v>25011.8</v>
      </c>
      <c r="C5" s="33">
        <v>26248.400000000001</v>
      </c>
      <c r="D5" s="33">
        <v>23740.5</v>
      </c>
    </row>
    <row r="6" spans="1:4" ht="16.5" customHeight="1">
      <c r="A6" s="9" t="s">
        <v>31</v>
      </c>
      <c r="B6" s="33">
        <v>56068.7</v>
      </c>
      <c r="C6" s="33">
        <v>51951.5</v>
      </c>
      <c r="D6" s="33">
        <v>51504.1</v>
      </c>
    </row>
    <row r="7" spans="1:4" ht="16.5" customHeight="1">
      <c r="A7" s="9" t="s">
        <v>32</v>
      </c>
      <c r="B7" s="33">
        <v>5720.8</v>
      </c>
      <c r="C7" s="33">
        <v>4940.8</v>
      </c>
      <c r="D7" s="33">
        <v>4940.8</v>
      </c>
    </row>
    <row r="8" spans="1:4" ht="16.5" customHeight="1">
      <c r="A8" s="9" t="s">
        <v>33</v>
      </c>
      <c r="B8" s="33">
        <v>5193.7</v>
      </c>
      <c r="C8" s="33">
        <v>5039.5</v>
      </c>
      <c r="D8" s="33">
        <v>5058</v>
      </c>
    </row>
    <row r="9" spans="1:4" ht="16.5" customHeight="1">
      <c r="A9" s="9" t="s">
        <v>34</v>
      </c>
      <c r="B9" s="33">
        <v>3629.3</v>
      </c>
      <c r="C9" s="33">
        <v>3429.3</v>
      </c>
      <c r="D9" s="33">
        <v>3429.3</v>
      </c>
    </row>
    <row r="10" spans="1:4" ht="16.5" customHeight="1">
      <c r="A10" s="9" t="s">
        <v>35</v>
      </c>
      <c r="B10" s="33">
        <v>8809.2999999999993</v>
      </c>
      <c r="C10" s="33">
        <v>884</v>
      </c>
      <c r="D10" s="33">
        <v>884</v>
      </c>
    </row>
    <row r="11" spans="1:4" ht="16.5" customHeight="1">
      <c r="A11" s="9" t="s">
        <v>36</v>
      </c>
      <c r="B11" s="33">
        <v>4.9000000000000004</v>
      </c>
      <c r="C11" s="33">
        <v>4.4000000000000004</v>
      </c>
      <c r="D11" s="28">
        <v>3.9</v>
      </c>
    </row>
    <row r="12" spans="1:4" ht="29.25" customHeight="1">
      <c r="A12" s="79" t="s">
        <v>40</v>
      </c>
      <c r="B12" s="33">
        <v>24876</v>
      </c>
      <c r="C12" s="33">
        <v>24876</v>
      </c>
      <c r="D12" s="28">
        <v>24876</v>
      </c>
    </row>
    <row r="13" spans="1:4" s="18" customFormat="1" ht="16.5" customHeight="1">
      <c r="A13" s="8" t="s">
        <v>11</v>
      </c>
      <c r="B13" s="30">
        <f>SUM(B2:B12)</f>
        <v>495757.7</v>
      </c>
      <c r="C13" s="30">
        <f>SUM(C2:C12)</f>
        <v>495559.10000000009</v>
      </c>
      <c r="D13" s="30">
        <f>SUM(D2:D12)</f>
        <v>466644.3</v>
      </c>
    </row>
    <row r="14" spans="1:4" ht="16.5" customHeight="1">
      <c r="A14" s="16" t="s">
        <v>37</v>
      </c>
      <c r="B14" s="28">
        <v>121778.8</v>
      </c>
      <c r="C14" s="28">
        <v>130042.2</v>
      </c>
      <c r="D14" s="28">
        <v>136274.1</v>
      </c>
    </row>
    <row r="15" spans="1:4" ht="16.5" customHeight="1">
      <c r="A15" s="19" t="s">
        <v>38</v>
      </c>
      <c r="B15" s="28">
        <v>17283</v>
      </c>
      <c r="C15" s="28">
        <v>13035</v>
      </c>
      <c r="D15" s="28">
        <v>13135</v>
      </c>
    </row>
    <row r="16" spans="1:4" ht="16.5" customHeight="1">
      <c r="A16" s="19" t="s">
        <v>39</v>
      </c>
      <c r="B16" s="28">
        <v>353630.3</v>
      </c>
      <c r="C16" s="28">
        <v>358730.8</v>
      </c>
      <c r="D16" s="28">
        <v>329839.2</v>
      </c>
    </row>
    <row r="17" spans="1:4" s="18" customFormat="1" ht="16.5" customHeight="1">
      <c r="A17" s="8" t="s">
        <v>12</v>
      </c>
      <c r="B17" s="30">
        <f>SUM(B14:B16)</f>
        <v>492692.1</v>
      </c>
      <c r="C17" s="30">
        <f>SUM(C14:C16)</f>
        <v>501808</v>
      </c>
      <c r="D17" s="30">
        <f>SUM(D14:D16)</f>
        <v>479248.30000000005</v>
      </c>
    </row>
    <row r="18" spans="1:4">
      <c r="A18" s="18" t="s">
        <v>60</v>
      </c>
    </row>
    <row r="19" spans="1:4">
      <c r="A19" s="10" t="s">
        <v>61</v>
      </c>
      <c r="B19" s="28">
        <v>105</v>
      </c>
      <c r="C19" s="28"/>
      <c r="D19" s="28"/>
    </row>
    <row r="20" spans="1:4">
      <c r="A20" s="10" t="s">
        <v>62</v>
      </c>
      <c r="B20" s="28">
        <v>8690.1</v>
      </c>
      <c r="C20" s="28">
        <v>5746.5</v>
      </c>
      <c r="D20" s="28">
        <v>3491.7</v>
      </c>
    </row>
    <row r="21" spans="1:4">
      <c r="A21" s="10" t="s">
        <v>63</v>
      </c>
      <c r="B21" s="28">
        <v>1132.2</v>
      </c>
      <c r="C21" s="28">
        <v>1132.2</v>
      </c>
      <c r="D21" s="28">
        <v>1367.6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B5"/>
  <sheetViews>
    <sheetView zoomScale="80" zoomScaleNormal="80" workbookViewId="0">
      <selection activeCell="A32" sqref="A32"/>
    </sheetView>
  </sheetViews>
  <sheetFormatPr defaultColWidth="8.7109375" defaultRowHeight="12.75"/>
  <cols>
    <col min="1" max="1" width="8.7109375" style="10"/>
    <col min="2" max="2" width="45.28515625" style="10" customWidth="1"/>
    <col min="3" max="16384" width="8.7109375" style="10"/>
  </cols>
  <sheetData>
    <row r="1" spans="1:2">
      <c r="A1" s="10">
        <v>1</v>
      </c>
      <c r="B1" s="10" t="str">
        <f>INDEX(данные2!A14:A16, A1)</f>
        <v>Налоговые доходы (тыс. руб)</v>
      </c>
    </row>
    <row r="2" spans="1:2">
      <c r="A2" s="10" t="s">
        <v>16</v>
      </c>
      <c r="B2" s="6">
        <f>VLOOKUP(B$1,данные2!$A:$Q,MATCH(A2,данные2!$A$1:$Q$1,0),0)</f>
        <v>121778.8</v>
      </c>
    </row>
    <row r="3" spans="1:2">
      <c r="A3" s="10" t="s">
        <v>17</v>
      </c>
      <c r="B3" s="6">
        <f>VLOOKUP(B$1,данные2!$A:$Q,MATCH(A3,данные2!$A$1:$Q$1,0),0)</f>
        <v>130042.2</v>
      </c>
    </row>
    <row r="4" spans="1:2">
      <c r="A4" s="10" t="s">
        <v>24</v>
      </c>
      <c r="B4" s="6">
        <f>VLOOKUP(B$1,данные2!$A:$Q,MATCH(A4,данные2!$A$1:$Q$1,0),0)</f>
        <v>136274.1</v>
      </c>
    </row>
    <row r="5" spans="1:2">
      <c r="B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B5"/>
  <sheetViews>
    <sheetView zoomScale="80" zoomScaleNormal="80" workbookViewId="0">
      <selection activeCell="A32" sqref="A32"/>
    </sheetView>
  </sheetViews>
  <sheetFormatPr defaultColWidth="8.7109375" defaultRowHeight="12.75"/>
  <cols>
    <col min="1" max="1" width="8.7109375" style="10"/>
    <col min="2" max="2" width="41.42578125" style="10" customWidth="1"/>
    <col min="3" max="16384" width="8.7109375" style="10"/>
  </cols>
  <sheetData>
    <row r="1" spans="1:2">
      <c r="A1" s="10">
        <v>3</v>
      </c>
      <c r="B1" s="10" t="str">
        <f>INDEX(данные2!A2:A12, A1)</f>
        <v>Культура, кинематография (тыс. руб)</v>
      </c>
    </row>
    <row r="2" spans="1:2">
      <c r="A2" s="10" t="s">
        <v>16</v>
      </c>
      <c r="B2" s="36">
        <f>VLOOKUP(B$1,данные2!$A:$Q,MATCH(A2,данные2!$A$1:$Q$1,0),0)</f>
        <v>56713.3</v>
      </c>
    </row>
    <row r="3" spans="1:2">
      <c r="A3" s="10" t="s">
        <v>17</v>
      </c>
      <c r="B3" s="36">
        <f>VLOOKUP(B$1,данные2!$A:$Q,MATCH(A3,данные2!$A$1:$Q$1,0),0)</f>
        <v>54889.4</v>
      </c>
    </row>
    <row r="4" spans="1:2">
      <c r="A4" s="10" t="s">
        <v>24</v>
      </c>
      <c r="B4" s="36">
        <f>VLOOKUP(B$1,данные2!$A:$Q,MATCH(A4,данные2!$A$1:$Q$1,0),0)</f>
        <v>54641.4</v>
      </c>
    </row>
    <row r="5" spans="1:2">
      <c r="B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T13"/>
  <sheetViews>
    <sheetView topLeftCell="C1" zoomScale="80" zoomScaleNormal="80" workbookViewId="0">
      <selection activeCell="A32" sqref="A32"/>
    </sheetView>
  </sheetViews>
  <sheetFormatPr defaultColWidth="8.7109375" defaultRowHeight="12.75"/>
  <cols>
    <col min="1" max="1" width="12.42578125" style="10" customWidth="1"/>
    <col min="2" max="6" width="14.42578125" style="43" customWidth="1"/>
    <col min="7" max="7" width="14.42578125" style="15" customWidth="1"/>
    <col min="8" max="11" width="14.42578125" style="43" customWidth="1"/>
    <col min="12" max="18" width="14.42578125" style="15" customWidth="1"/>
    <col min="19" max="19" width="15" style="10" customWidth="1"/>
    <col min="20" max="16384" width="8.7109375" style="10"/>
  </cols>
  <sheetData>
    <row r="1" spans="1:20" ht="264.95" customHeight="1">
      <c r="A1" s="8" t="s">
        <v>6</v>
      </c>
      <c r="B1" s="50" t="s">
        <v>50</v>
      </c>
      <c r="C1" s="50" t="s">
        <v>41</v>
      </c>
      <c r="D1" s="51" t="s">
        <v>51</v>
      </c>
      <c r="E1" s="51" t="s">
        <v>42</v>
      </c>
      <c r="F1" s="51" t="s">
        <v>43</v>
      </c>
      <c r="G1" s="12" t="s">
        <v>44</v>
      </c>
      <c r="H1" s="51" t="s">
        <v>52</v>
      </c>
      <c r="I1" s="51" t="s">
        <v>45</v>
      </c>
      <c r="J1" s="51" t="s">
        <v>53</v>
      </c>
      <c r="K1" s="51" t="s">
        <v>46</v>
      </c>
      <c r="L1" s="12" t="s">
        <v>54</v>
      </c>
      <c r="M1" s="12" t="s">
        <v>47</v>
      </c>
      <c r="N1" s="12" t="s">
        <v>48</v>
      </c>
      <c r="O1" s="12" t="s">
        <v>55</v>
      </c>
      <c r="P1" s="12" t="s">
        <v>56</v>
      </c>
      <c r="Q1" s="12" t="s">
        <v>49</v>
      </c>
      <c r="R1" s="12" t="s">
        <v>57</v>
      </c>
      <c r="S1" s="12" t="s">
        <v>67</v>
      </c>
    </row>
    <row r="2" spans="1:20" s="43" customFormat="1" ht="15.6" customHeight="1">
      <c r="A2" s="50" t="s">
        <v>16</v>
      </c>
      <c r="B2" s="46">
        <v>184200.3</v>
      </c>
      <c r="C2" s="45">
        <v>75415.399999999994</v>
      </c>
      <c r="D2" s="45">
        <v>5625</v>
      </c>
      <c r="E2" s="45">
        <v>4689.7</v>
      </c>
      <c r="F2" s="45">
        <v>52342.2</v>
      </c>
      <c r="G2" s="45">
        <v>19497.599999999999</v>
      </c>
      <c r="H2" s="45">
        <v>16578.8</v>
      </c>
      <c r="I2" s="45">
        <v>5723.6</v>
      </c>
      <c r="J2" s="45">
        <v>31879.8</v>
      </c>
      <c r="K2" s="45">
        <v>4430.3999999999996</v>
      </c>
      <c r="L2" s="45">
        <v>579.79999999999995</v>
      </c>
      <c r="M2" s="46">
        <v>506</v>
      </c>
      <c r="N2" s="46">
        <v>33449.599999999999</v>
      </c>
      <c r="O2" s="45">
        <v>38988</v>
      </c>
      <c r="P2" s="45">
        <v>585</v>
      </c>
      <c r="Q2" s="45">
        <v>180</v>
      </c>
      <c r="R2" s="46">
        <v>14394.9</v>
      </c>
      <c r="S2" s="46">
        <v>6691.6</v>
      </c>
      <c r="T2" s="47"/>
    </row>
    <row r="3" spans="1:20" s="43" customFormat="1" ht="15.6" customHeight="1">
      <c r="A3" s="50" t="s">
        <v>17</v>
      </c>
      <c r="B3" s="45">
        <v>200932.5</v>
      </c>
      <c r="C3" s="45">
        <v>73706.3</v>
      </c>
      <c r="D3" s="46">
        <v>2248.5</v>
      </c>
      <c r="E3" s="45">
        <v>4689.7</v>
      </c>
      <c r="F3" s="45">
        <v>48993.3</v>
      </c>
      <c r="G3" s="45">
        <v>18717.599999999999</v>
      </c>
      <c r="H3" s="45">
        <v>17169.400000000001</v>
      </c>
      <c r="I3" s="45">
        <v>4504.6000000000004</v>
      </c>
      <c r="J3" s="45">
        <v>28528.9</v>
      </c>
      <c r="K3" s="45">
        <v>6153.5</v>
      </c>
      <c r="L3" s="45">
        <v>578.20000000000005</v>
      </c>
      <c r="M3" s="46">
        <v>506</v>
      </c>
      <c r="N3" s="46">
        <v>33237.4</v>
      </c>
      <c r="O3" s="45">
        <v>37610.6</v>
      </c>
      <c r="P3" s="45">
        <v>105.6</v>
      </c>
      <c r="Q3" s="45">
        <v>180</v>
      </c>
      <c r="R3" s="46">
        <v>13669.9</v>
      </c>
      <c r="S3" s="46">
        <v>4027.2</v>
      </c>
      <c r="T3" s="47"/>
    </row>
    <row r="4" spans="1:20" s="43" customFormat="1" ht="15.6" customHeight="1">
      <c r="A4" s="50" t="s">
        <v>24</v>
      </c>
      <c r="B4" s="45">
        <v>177171.1</v>
      </c>
      <c r="C4" s="45">
        <v>71366</v>
      </c>
      <c r="D4" s="46">
        <v>2266.9</v>
      </c>
      <c r="E4" s="45">
        <v>4689.7</v>
      </c>
      <c r="F4" s="45">
        <v>48745.3</v>
      </c>
      <c r="G4" s="45">
        <v>18717.599999999999</v>
      </c>
      <c r="H4" s="45">
        <v>17465.5</v>
      </c>
      <c r="I4" s="45">
        <v>3904.6</v>
      </c>
      <c r="J4" s="45">
        <v>26803.9</v>
      </c>
      <c r="K4" s="45">
        <v>5769.6</v>
      </c>
      <c r="L4" s="46">
        <v>583.9</v>
      </c>
      <c r="M4" s="46">
        <v>506</v>
      </c>
      <c r="N4" s="46">
        <v>33118.800000000003</v>
      </c>
      <c r="O4" s="46">
        <v>37175.5</v>
      </c>
      <c r="P4" s="46">
        <v>79.900000000000006</v>
      </c>
      <c r="Q4" s="46">
        <v>180</v>
      </c>
      <c r="R4" s="46">
        <v>14023.6</v>
      </c>
      <c r="S4" s="46">
        <v>4076.5</v>
      </c>
      <c r="T4" s="47"/>
    </row>
    <row r="5" spans="1:20" s="17" customFormat="1">
      <c r="B5" s="43"/>
      <c r="C5" s="43"/>
      <c r="D5" s="43"/>
      <c r="E5" s="47"/>
      <c r="F5" s="43"/>
      <c r="G5" s="43"/>
      <c r="H5" s="47"/>
      <c r="I5" s="43"/>
      <c r="J5" s="47"/>
      <c r="K5" s="43"/>
      <c r="L5" s="43"/>
      <c r="M5" s="47"/>
      <c r="N5" s="76"/>
      <c r="O5" s="43"/>
      <c r="P5" s="47"/>
      <c r="Q5" s="43"/>
      <c r="R5" s="43"/>
      <c r="S5" s="48"/>
    </row>
    <row r="6" spans="1:20">
      <c r="H6" s="47"/>
      <c r="M6" s="43"/>
      <c r="N6" s="76"/>
      <c r="O6" s="43"/>
      <c r="P6" s="43"/>
      <c r="Q6" s="43"/>
      <c r="R6" s="43"/>
      <c r="S6" s="17"/>
    </row>
    <row r="7" spans="1:20">
      <c r="C7" s="49"/>
      <c r="E7" s="49"/>
      <c r="F7" s="49"/>
      <c r="G7" s="14"/>
      <c r="H7" s="49"/>
      <c r="I7" s="49"/>
      <c r="J7" s="49"/>
      <c r="K7" s="49"/>
      <c r="L7" s="14"/>
      <c r="M7" s="49"/>
      <c r="N7" s="77"/>
      <c r="O7" s="49"/>
      <c r="P7" s="49"/>
      <c r="Q7" s="49"/>
      <c r="R7" s="49"/>
      <c r="S7" s="17"/>
    </row>
    <row r="8" spans="1:20">
      <c r="K8" s="49"/>
      <c r="M8" s="43"/>
      <c r="N8" s="76"/>
      <c r="O8" s="43"/>
      <c r="P8" s="43"/>
      <c r="Q8" s="43"/>
      <c r="R8" s="43"/>
      <c r="S8" s="17"/>
    </row>
    <row r="9" spans="1:20">
      <c r="M9" s="43"/>
      <c r="N9" s="76"/>
      <c r="O9" s="43"/>
      <c r="P9" s="43"/>
      <c r="Q9" s="43"/>
      <c r="R9" s="43"/>
      <c r="S9" s="17"/>
    </row>
    <row r="10" spans="1:20">
      <c r="N10" s="78"/>
    </row>
    <row r="11" spans="1:20">
      <c r="N11" s="78"/>
    </row>
    <row r="12" spans="1:20">
      <c r="N12" s="78"/>
    </row>
    <row r="13" spans="1:20">
      <c r="N13" s="78"/>
    </row>
  </sheetData>
  <pageMargins left="0" right="0" top="0.74803149606299213" bottom="0.74803149606299213" header="0.31496062992125984" footer="0.31496062992125984"/>
  <pageSetup paperSize="9" scale="41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B20"/>
  <sheetViews>
    <sheetView zoomScale="80" zoomScaleNormal="80" workbookViewId="0">
      <selection activeCell="A32" sqref="A32"/>
    </sheetView>
  </sheetViews>
  <sheetFormatPr defaultColWidth="8.7109375" defaultRowHeight="12.75"/>
  <cols>
    <col min="1" max="1" width="90.28515625" style="1" customWidth="1"/>
    <col min="2" max="2" width="24.42578125" style="1" customWidth="1"/>
    <col min="3" max="16384" width="8.7109375" style="1"/>
  </cols>
  <sheetData>
    <row r="1" spans="1:2">
      <c r="A1" s="1">
        <v>2</v>
      </c>
      <c r="B1" s="1" t="str">
        <f>INDEX(данные3!A2:A4, A1)</f>
        <v>2025 год</v>
      </c>
    </row>
    <row r="2" spans="1:2" ht="50.25" customHeight="1">
      <c r="A2" s="80" t="s">
        <v>50</v>
      </c>
      <c r="B2" s="6">
        <f>VLOOKUP(B$1,данные3!$A:$S,MATCH(A2,данные3!$A$1:$S$1,0),0)</f>
        <v>200932.5</v>
      </c>
    </row>
    <row r="3" spans="1:2" ht="29.1" customHeight="1">
      <c r="A3" s="2" t="s">
        <v>41</v>
      </c>
      <c r="B3" s="6">
        <f>VLOOKUP(B$1,данные3!$A:$S,MATCH(A3,данные3!$A$1:$S$1,0),0)</f>
        <v>73706.3</v>
      </c>
    </row>
    <row r="4" spans="1:2" ht="29.1" customHeight="1">
      <c r="A4" s="2" t="s">
        <v>51</v>
      </c>
      <c r="B4" s="6">
        <f>VLOOKUP(B$1,данные3!$A:$S,MATCH(A4,данные3!$A$1:$S$1,0),0)</f>
        <v>2248.5</v>
      </c>
    </row>
    <row r="5" spans="1:2" ht="29.1" customHeight="1">
      <c r="A5" s="2" t="s">
        <v>42</v>
      </c>
      <c r="B5" s="6">
        <f>VLOOKUP(B$1,данные3!$A:$S,MATCH(A5,данные3!$A$1:$S$1,0),0)</f>
        <v>4689.7</v>
      </c>
    </row>
    <row r="6" spans="1:2" ht="29.1" customHeight="1">
      <c r="A6" s="3" t="s">
        <v>43</v>
      </c>
      <c r="B6" s="6">
        <f>VLOOKUP(B$1,данные3!$A:$S,MATCH(A6,данные3!$A$1:$S$1,0),0)</f>
        <v>48993.3</v>
      </c>
    </row>
    <row r="7" spans="1:2" ht="29.1" customHeight="1">
      <c r="A7" s="3" t="s">
        <v>44</v>
      </c>
      <c r="B7" s="6">
        <f>VLOOKUP(B$1,данные3!$A:$S,MATCH(A7,данные3!$A$1:$S$1,0),0)</f>
        <v>18717.599999999999</v>
      </c>
    </row>
    <row r="8" spans="1:2" ht="29.1" customHeight="1">
      <c r="A8" s="3" t="s">
        <v>52</v>
      </c>
      <c r="B8" s="6">
        <f>VLOOKUP(B$1,данные3!$A:$S,MATCH(A8,данные3!$A$1:$S$1,0),0)</f>
        <v>17169.400000000001</v>
      </c>
    </row>
    <row r="9" spans="1:2" ht="29.1" customHeight="1">
      <c r="A9" s="3" t="s">
        <v>45</v>
      </c>
      <c r="B9" s="6">
        <f>VLOOKUP(B$1,данные3!$A:$S,MATCH(A9,данные3!$A$1:$S$1,0),0)</f>
        <v>4504.6000000000004</v>
      </c>
    </row>
    <row r="10" spans="1:2" ht="29.1" customHeight="1">
      <c r="A10" s="3" t="s">
        <v>53</v>
      </c>
      <c r="B10" s="6">
        <f>VLOOKUP(B$1,данные3!$A:$S,MATCH(A10,данные3!$A$1:$S$1,0),0)</f>
        <v>28528.9</v>
      </c>
    </row>
    <row r="11" spans="1:2" ht="29.1" customHeight="1">
      <c r="A11" s="3" t="s">
        <v>46</v>
      </c>
      <c r="B11" s="6">
        <f>VLOOKUP(B$1,данные3!$A:$S,MATCH(A11,данные3!$A$1:$S$1,0),0)</f>
        <v>6153.5</v>
      </c>
    </row>
    <row r="12" spans="1:2" ht="29.1" customHeight="1">
      <c r="A12" s="3" t="s">
        <v>54</v>
      </c>
      <c r="B12" s="6">
        <f>VLOOKUP(B$1,данные3!$A:$S,MATCH(A12,данные3!$A$1:$S$1,0),0)</f>
        <v>578.20000000000005</v>
      </c>
    </row>
    <row r="13" spans="1:2" ht="29.1" customHeight="1">
      <c r="A13" s="3" t="s">
        <v>47</v>
      </c>
      <c r="B13" s="6">
        <f>VLOOKUP(B$1,данные3!$A:$S,MATCH(A13,данные3!$A$1:$S$1,0),0)</f>
        <v>506</v>
      </c>
    </row>
    <row r="14" spans="1:2" ht="29.1" customHeight="1">
      <c r="A14" s="44" t="s">
        <v>48</v>
      </c>
      <c r="B14" s="6">
        <f>VLOOKUP(B$1,данные3!$A:$S,MATCH(A14,данные3!$A$1:$S$1,0),0)</f>
        <v>33237.4</v>
      </c>
    </row>
    <row r="15" spans="1:2" ht="29.1" customHeight="1">
      <c r="A15" s="3" t="s">
        <v>55</v>
      </c>
      <c r="B15" s="6">
        <f>VLOOKUP(B$1,данные3!$A:$S,MATCH(A15,данные3!$A$1:$S$1,0),0)</f>
        <v>37610.6</v>
      </c>
    </row>
    <row r="16" spans="1:2" ht="42" customHeight="1">
      <c r="A16" s="3" t="s">
        <v>56</v>
      </c>
      <c r="B16" s="6">
        <f>VLOOKUP(B$1,данные3!$A:$S,MATCH(A16,данные3!$A$1:$S$1,0),0)</f>
        <v>105.6</v>
      </c>
    </row>
    <row r="17" spans="1:2" ht="29.1" customHeight="1">
      <c r="A17" s="3" t="s">
        <v>49</v>
      </c>
      <c r="B17" s="6">
        <f>VLOOKUP(B$1,данные3!$A:$S,MATCH(A17,данные3!$A$1:$S$1,0),0)</f>
        <v>180</v>
      </c>
    </row>
    <row r="18" spans="1:2" ht="29.1" customHeight="1">
      <c r="A18" s="3" t="s">
        <v>57</v>
      </c>
      <c r="B18" s="6">
        <f>VLOOKUP(B$1,данные3!$A:$S,MATCH(A18,данные3!$A$1:$S$1,0),0)</f>
        <v>13669.9</v>
      </c>
    </row>
    <row r="19" spans="1:2" ht="29.1" customHeight="1">
      <c r="A19" s="44" t="s">
        <v>67</v>
      </c>
      <c r="B19" s="6">
        <f>VLOOKUP(B$1,данные3!$A:$S,MATCH(A19,данные3!$A$1:$S$1,0),0)</f>
        <v>4027.2</v>
      </c>
    </row>
    <row r="20" spans="1:2" s="5" customFormat="1" ht="21" customHeight="1">
      <c r="A20" s="4" t="s">
        <v>5</v>
      </c>
      <c r="B20" s="7">
        <f>SUM(B2:B19)</f>
        <v>495559.2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5"/>
  <sheetViews>
    <sheetView zoomScale="80" zoomScaleNormal="80" workbookViewId="0">
      <selection activeCell="A32" sqref="A32"/>
    </sheetView>
  </sheetViews>
  <sheetFormatPr defaultColWidth="8.7109375" defaultRowHeight="12.75"/>
  <cols>
    <col min="1" max="1" width="8.7109375" style="10"/>
    <col min="2" max="2" width="45.28515625" style="10" customWidth="1"/>
    <col min="3" max="16384" width="8.7109375" style="10"/>
  </cols>
  <sheetData>
    <row r="1" spans="1:2">
      <c r="A1" s="10">
        <v>2</v>
      </c>
      <c r="B1" s="10" t="str">
        <f>INDEX(данные2!A19:A21, A1)</f>
        <v>Демография (тыс. руб)</v>
      </c>
    </row>
    <row r="2" spans="1:2">
      <c r="A2" s="10" t="s">
        <v>16</v>
      </c>
      <c r="B2" s="6">
        <f>VLOOKUP(B$1,данные2!$A:$Q,MATCH(A2,данные2!$A$1:$Q$1,0),0)</f>
        <v>8690.1</v>
      </c>
    </row>
    <row r="3" spans="1:2">
      <c r="A3" s="10" t="s">
        <v>17</v>
      </c>
      <c r="B3" s="6">
        <f>VLOOKUP(B$1,данные2!$A:$Q,MATCH(A3,данные2!$A$1:$Q$1,0),0)</f>
        <v>5746.5</v>
      </c>
    </row>
    <row r="4" spans="1:2">
      <c r="A4" s="10" t="s">
        <v>24</v>
      </c>
      <c r="B4" s="6">
        <f>VLOOKUP(B$1,данные2!$A:$Q,MATCH(A4,данные2!$A$1:$Q$1,0),0)</f>
        <v>3491.7</v>
      </c>
    </row>
    <row r="5" spans="1:2">
      <c r="B5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  <vt:lpstr>обработка 4</vt:lpstr>
      <vt:lpstr>Дашборд!Область_печати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Admin</cp:lastModifiedBy>
  <cp:lastPrinted>2024-05-03T10:40:18Z</cp:lastPrinted>
  <dcterms:created xsi:type="dcterms:W3CDTF">2021-05-17T08:50:17Z</dcterms:created>
  <dcterms:modified xsi:type="dcterms:W3CDTF">2024-05-17T05:49:10Z</dcterms:modified>
</cp:coreProperties>
</file>